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0" yWindow="65516" windowWidth="18880" windowHeight="20260" tabRatio="599" activeTab="0"/>
  </bookViews>
  <sheets>
    <sheet name="星取り表３２" sheetId="1" r:id="rId1"/>
    <sheet name="データ１" sheetId="2" r:id="rId2"/>
    <sheet name="データ２" sheetId="3" r:id="rId3"/>
  </sheets>
  <definedNames/>
  <calcPr fullCalcOnLoad="1"/>
</workbook>
</file>

<file path=xl/sharedStrings.xml><?xml version="1.0" encoding="utf-8"?>
<sst xmlns="http://schemas.openxmlformats.org/spreadsheetml/2006/main" count="551" uniqueCount="84">
  <si>
    <t>○</t>
  </si>
  <si>
    <t>●</t>
  </si>
  <si>
    <t>○</t>
  </si>
  <si>
    <t>●</t>
  </si>
  <si>
    <t>○</t>
  </si>
  <si>
    <t>○</t>
  </si>
  <si>
    <t>●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</si>
  <si>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</si>
  <si>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</si>
  <si>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</si>
  <si>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</si>
  <si>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</si>
  <si>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</si>
  <si>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</si>
  <si>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</si>
  <si>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</si>
  <si>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○</t>
  </si>
  <si>
    <t>●</t>
  </si>
  <si>
    <t>○</t>
  </si>
  <si>
    <t>●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</si>
  <si>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</si>
  <si>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</si>
  <si>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</si>
  <si>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</si>
  <si>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</si>
  <si>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</si>
  <si>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</si>
  <si>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</si>
  <si>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</si>
  <si>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○</t>
  </si>
  <si>
    <t>△</t>
  </si>
  <si>
    <t>不動パイレーツ</t>
  </si>
  <si>
    <t>ヤングホークス</t>
  </si>
  <si>
    <t>大森ファイターズ</t>
  </si>
  <si>
    <t>淀四ライオンズ</t>
  </si>
  <si>
    <t>落合コメッツ</t>
  </si>
  <si>
    <t>リトルロジャース</t>
  </si>
  <si>
    <t>オール麻布</t>
  </si>
  <si>
    <t>砧南クラブ</t>
  </si>
  <si>
    <t>荒川コンドル</t>
  </si>
  <si>
    <t>トゥールスジュニア</t>
  </si>
  <si>
    <t>ゼットタイガー</t>
  </si>
  <si>
    <t>球友ジュニアーズ</t>
  </si>
  <si>
    <t>品川ツインバード</t>
  </si>
  <si>
    <t>大塚スネイクス</t>
  </si>
  <si>
    <t>葛飾アニマルズ</t>
  </si>
  <si>
    <t>大島中央</t>
  </si>
  <si>
    <t>2008/3/1</t>
  </si>
  <si>
    <t xml:space="preserve">２００８年 </t>
  </si>
  <si>
    <t>表題３</t>
  </si>
  <si>
    <t>表題４</t>
  </si>
  <si>
    <t>スーパーリ－グ 　　                  　　　 第２回大会  　　　        　　Aブロック     　　              ２００８</t>
  </si>
  <si>
    <t>スーパーリ－グ 　　                  　　　 第２回大会  　　　        　　Bブロック     　　              ２００８</t>
  </si>
  <si>
    <t>スーパーリ－グ 　　                  　　　 第２回大会  　　　        　　Cブロック     　　              ２００８</t>
  </si>
  <si>
    <t>スーパーリ－グ 　　                  　　　 第２回大会  　　　        　　Dブロック     　　              ２００８</t>
  </si>
  <si>
    <t>グリーンファイターズ</t>
  </si>
  <si>
    <t>羽沢フォースターズ</t>
  </si>
  <si>
    <t>出雲ライオンズ</t>
  </si>
  <si>
    <t>杉並サンファイターズ</t>
  </si>
  <si>
    <t>旭丘野球部</t>
  </si>
  <si>
    <t>富士クラブ</t>
  </si>
  <si>
    <t>勝</t>
  </si>
  <si>
    <t>負</t>
  </si>
  <si>
    <t>分</t>
  </si>
  <si>
    <t>作成日</t>
  </si>
  <si>
    <t>年度</t>
  </si>
  <si>
    <t>表題１</t>
  </si>
  <si>
    <t>リバーサイド</t>
  </si>
  <si>
    <t>東港オーシャン</t>
  </si>
  <si>
    <t>有馬スワローズ</t>
  </si>
  <si>
    <t>レッドサンズ</t>
  </si>
  <si>
    <t>八潮ドリームキッズ</t>
  </si>
  <si>
    <t>駒込チャイルド</t>
  </si>
  <si>
    <t>高島 エイト</t>
  </si>
  <si>
    <t>勝点</t>
  </si>
  <si>
    <t>順位</t>
  </si>
  <si>
    <t>失点</t>
  </si>
  <si>
    <t>得点</t>
  </si>
  <si>
    <t>表題２</t>
  </si>
  <si>
    <t>西田野球クラブ</t>
  </si>
  <si>
    <t>山野レッドＥ</t>
  </si>
  <si>
    <t>池雪ジュニアＳ</t>
  </si>
  <si>
    <t>＊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</si>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</sst>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0_);[Red]\(0\)"/>
    <numFmt numFmtId="180" formatCode="m/d"/>
    <numFmt numFmtId="181" formatCode="m/d;@"/>
    <numFmt numFmtId="182" formatCode="0_ "/>
    <numFmt numFmtId="183" formatCode="&quot;〒&quot;"/>
    <numFmt numFmtId="184" formatCode="&quot;〒&quot;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7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40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7" borderId="4" applyNumberFormat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quotePrefix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 quotePrefix="1">
      <alignment horizontal="center" vertical="justify"/>
    </xf>
    <xf numFmtId="0" fontId="3" fillId="0" borderId="10" xfId="0" applyFont="1" applyFill="1" applyBorder="1" applyAlignment="1" quotePrefix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 quotePrefix="1">
      <alignment/>
    </xf>
    <xf numFmtId="0" fontId="3" fillId="0" borderId="11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>
      <alignment horizontal="distributed" vertical="center"/>
    </xf>
    <xf numFmtId="5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10" borderId="0" xfId="0" applyFont="1" applyFill="1" applyAlignment="1">
      <alignment horizontal="distributed" vertical="center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 quotePrefix="1">
      <alignment horizontal="distributed" vertical="center"/>
    </xf>
    <xf numFmtId="56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16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56" fontId="3" fillId="0" borderId="0" xfId="0" applyNumberFormat="1" applyFont="1" applyFill="1" applyBorder="1" applyAlignment="1">
      <alignment horizontal="distributed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0" fontId="3" fillId="14" borderId="1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16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6" borderId="11" xfId="0" applyFont="1" applyFill="1" applyBorder="1" applyAlignment="1" quotePrefix="1">
      <alignment horizontal="center" vertical="distributed" textRotation="255"/>
    </xf>
    <xf numFmtId="0" fontId="3" fillId="6" borderId="19" xfId="0" applyFont="1" applyFill="1" applyBorder="1" applyAlignment="1" quotePrefix="1">
      <alignment horizontal="center" vertical="distributed" textRotation="255"/>
    </xf>
    <xf numFmtId="0" fontId="3" fillId="6" borderId="12" xfId="0" applyFont="1" applyFill="1" applyBorder="1" applyAlignment="1" quotePrefix="1">
      <alignment horizontal="center" vertical="distributed" textRotation="255"/>
    </xf>
    <xf numFmtId="179" fontId="3" fillId="0" borderId="15" xfId="0" applyNumberFormat="1" applyFont="1" applyFill="1" applyBorder="1" applyAlignment="1" quotePrefix="1">
      <alignment horizontal="center" vertical="center"/>
    </xf>
    <xf numFmtId="179" fontId="3" fillId="0" borderId="18" xfId="0" applyNumberFormat="1" applyFont="1" applyFill="1" applyBorder="1" applyAlignment="1" quotePrefix="1">
      <alignment horizontal="center" vertical="center"/>
    </xf>
    <xf numFmtId="0" fontId="4" fillId="6" borderId="11" xfId="0" applyFont="1" applyFill="1" applyBorder="1" applyAlignment="1" quotePrefix="1">
      <alignment horizontal="center" vertical="distributed" textRotation="255"/>
    </xf>
    <xf numFmtId="0" fontId="4" fillId="6" borderId="19" xfId="0" applyFont="1" applyFill="1" applyBorder="1" applyAlignment="1" quotePrefix="1">
      <alignment horizontal="center" vertical="distributed" textRotation="255"/>
    </xf>
    <xf numFmtId="0" fontId="4" fillId="6" borderId="12" xfId="0" applyFont="1" applyFill="1" applyBorder="1" applyAlignment="1" quotePrefix="1">
      <alignment horizontal="center" vertical="distributed" textRotation="255"/>
    </xf>
    <xf numFmtId="0" fontId="5" fillId="23" borderId="13" xfId="0" applyFont="1" applyFill="1" applyBorder="1" applyAlignment="1">
      <alignment horizontal="center" vertical="center"/>
    </xf>
    <xf numFmtId="0" fontId="5" fillId="23" borderId="14" xfId="0" applyFont="1" applyFill="1" applyBorder="1" applyAlignment="1">
      <alignment horizontal="center" vertical="center"/>
    </xf>
    <xf numFmtId="0" fontId="5" fillId="23" borderId="15" xfId="0" applyFont="1" applyFill="1" applyBorder="1" applyAlignment="1">
      <alignment horizontal="center" vertical="center"/>
    </xf>
    <xf numFmtId="0" fontId="5" fillId="23" borderId="16" xfId="0" applyFont="1" applyFill="1" applyBorder="1" applyAlignment="1">
      <alignment horizontal="center" vertical="center"/>
    </xf>
    <xf numFmtId="0" fontId="5" fillId="23" borderId="17" xfId="0" applyFont="1" applyFill="1" applyBorder="1" applyAlignment="1">
      <alignment horizontal="center" vertical="center"/>
    </xf>
    <xf numFmtId="0" fontId="5" fillId="23" borderId="18" xfId="0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 quotePrefix="1">
      <alignment horizontal="center" vertical="center"/>
    </xf>
    <xf numFmtId="179" fontId="3" fillId="0" borderId="21" xfId="0" applyNumberFormat="1" applyFont="1" applyFill="1" applyBorder="1" applyAlignment="1" quotePrefix="1">
      <alignment horizontal="center" vertical="center"/>
    </xf>
    <xf numFmtId="0" fontId="3" fillId="6" borderId="11" xfId="0" applyFont="1" applyFill="1" applyBorder="1" applyAlignment="1" quotePrefix="1">
      <alignment horizontal="distributed" vertical="center"/>
    </xf>
    <xf numFmtId="0" fontId="3" fillId="6" borderId="1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3" fillId="6" borderId="10" xfId="0" applyFont="1" applyFill="1" applyBorder="1" applyAlignment="1" quotePrefix="1">
      <alignment horizontal="distributed" vertical="center"/>
    </xf>
    <xf numFmtId="0" fontId="3" fillId="6" borderId="10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179" fontId="9" fillId="0" borderId="20" xfId="0" applyNumberFormat="1" applyFont="1" applyFill="1" applyBorder="1" applyAlignment="1" quotePrefix="1">
      <alignment horizontal="center" vertical="center"/>
    </xf>
    <xf numFmtId="179" fontId="9" fillId="0" borderId="21" xfId="0" applyNumberFormat="1" applyFont="1" applyFill="1" applyBorder="1" applyAlignment="1" quotePrefix="1">
      <alignment horizontal="center" vertical="center"/>
    </xf>
    <xf numFmtId="179" fontId="9" fillId="0" borderId="20" xfId="0" applyNumberFormat="1" applyFont="1" applyFill="1" applyBorder="1" applyAlignment="1" quotePrefix="1">
      <alignment horizontal="center" vertical="center"/>
    </xf>
    <xf numFmtId="179" fontId="9" fillId="0" borderId="21" xfId="0" applyNumberFormat="1" applyFont="1" applyFill="1" applyBorder="1" applyAlignment="1" quotePrefix="1">
      <alignment horizontal="center" vertical="center"/>
    </xf>
    <xf numFmtId="179" fontId="9" fillId="0" borderId="20" xfId="0" applyNumberFormat="1" applyFont="1" applyFill="1" applyBorder="1" applyAlignment="1" quotePrefix="1">
      <alignment horizontal="center" vertical="center"/>
    </xf>
    <xf numFmtId="179" fontId="9" fillId="0" borderId="21" xfId="0" applyNumberFormat="1" applyFont="1" applyFill="1" applyBorder="1" applyAlignment="1" quotePrefix="1">
      <alignment horizontal="center" vertical="center"/>
    </xf>
    <xf numFmtId="179" fontId="9" fillId="0" borderId="20" xfId="0" applyNumberFormat="1" applyFont="1" applyFill="1" applyBorder="1" applyAlignment="1" quotePrefix="1">
      <alignment horizontal="center" vertical="center"/>
    </xf>
    <xf numFmtId="179" fontId="9" fillId="0" borderId="2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07"/>
  <sheetViews>
    <sheetView tabSelected="1" zoomScalePageLayoutView="0" workbookViewId="0" topLeftCell="B60">
      <selection activeCell="AD107" sqref="AD107"/>
    </sheetView>
  </sheetViews>
  <sheetFormatPr defaultColWidth="9.00390625" defaultRowHeight="13.5"/>
  <cols>
    <col min="1" max="1" width="4.50390625" style="7" bestFit="1" customWidth="1"/>
    <col min="2" max="2" width="18.625" style="7" customWidth="1"/>
    <col min="3" max="3" width="3.125" style="7" customWidth="1"/>
    <col min="4" max="4" width="1.625" style="7" customWidth="1"/>
    <col min="5" max="6" width="3.125" style="7" customWidth="1"/>
    <col min="7" max="7" width="1.625" style="7" customWidth="1"/>
    <col min="8" max="9" width="3.125" style="7" customWidth="1"/>
    <col min="10" max="10" width="1.625" style="7" customWidth="1"/>
    <col min="11" max="12" width="3.125" style="7" customWidth="1"/>
    <col min="13" max="13" width="1.625" style="7" customWidth="1"/>
    <col min="14" max="15" width="3.125" style="7" customWidth="1"/>
    <col min="16" max="16" width="1.625" style="7" customWidth="1"/>
    <col min="17" max="18" width="3.125" style="7" customWidth="1"/>
    <col min="19" max="19" width="1.625" style="7" customWidth="1"/>
    <col min="20" max="21" width="3.125" style="7" customWidth="1"/>
    <col min="22" max="22" width="1.625" style="7" customWidth="1"/>
    <col min="23" max="24" width="3.125" style="7" customWidth="1"/>
    <col min="25" max="25" width="1.625" style="7" customWidth="1"/>
    <col min="26" max="26" width="3.125" style="7" customWidth="1"/>
    <col min="27" max="33" width="6.625" style="7" customWidth="1"/>
    <col min="34" max="16384" width="9.00390625" style="7" customWidth="1"/>
  </cols>
  <sheetData>
    <row r="1" spans="2:26" ht="16.5">
      <c r="B1" s="12" t="str">
        <f>+データ１!B2</f>
        <v>2008/3/1</v>
      </c>
      <c r="C1" s="9" t="str">
        <f>+データ１!$B$4</f>
        <v>２００８年 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2:33" ht="129.75" customHeight="1">
      <c r="B2" s="20" t="str">
        <f>+データ１!B6</f>
        <v>スーパーリ－グ 　　                  　　　 第２回大会  　　　        　　Aブロック     　　              ２００８</v>
      </c>
      <c r="C2" s="78" t="str">
        <f>+IF(B3="","",+B3)</f>
        <v>リバーサイド</v>
      </c>
      <c r="D2" s="79"/>
      <c r="E2" s="80"/>
      <c r="F2" s="78" t="str">
        <f>+IF(B5="","",+B5)</f>
        <v>大塚スネイクス</v>
      </c>
      <c r="G2" s="79"/>
      <c r="H2" s="80"/>
      <c r="I2" s="78" t="str">
        <f>+IF(B7="","",+B7)</f>
        <v>大森ファイターズ</v>
      </c>
      <c r="J2" s="79"/>
      <c r="K2" s="80"/>
      <c r="L2" s="78" t="str">
        <f>+IF(B9="","",+B9)</f>
        <v>ゼットタイガー</v>
      </c>
      <c r="M2" s="79"/>
      <c r="N2" s="80"/>
      <c r="O2" s="78" t="str">
        <f>+IF(B11="","",+B11)</f>
        <v>砧南クラブ</v>
      </c>
      <c r="P2" s="79"/>
      <c r="Q2" s="80"/>
      <c r="R2" s="78" t="str">
        <f>+IF(B13="","",+B13)</f>
        <v>羽沢フォースターズ</v>
      </c>
      <c r="S2" s="79"/>
      <c r="T2" s="80"/>
      <c r="U2" s="83" t="str">
        <f>+IF(B15="","",+B15)</f>
        <v>杉並サンファイターズ</v>
      </c>
      <c r="V2" s="84"/>
      <c r="W2" s="85"/>
      <c r="X2" s="78" t="str">
        <f>+IF(B17="","",+B17)</f>
        <v>ヤングホークス</v>
      </c>
      <c r="Y2" s="79"/>
      <c r="Z2" s="80"/>
      <c r="AA2" s="21" t="s">
        <v>61</v>
      </c>
      <c r="AB2" s="16" t="s">
        <v>62</v>
      </c>
      <c r="AC2" s="16" t="s">
        <v>63</v>
      </c>
      <c r="AD2" s="14" t="s">
        <v>74</v>
      </c>
      <c r="AE2" s="15" t="s">
        <v>76</v>
      </c>
      <c r="AF2" s="15" t="s">
        <v>77</v>
      </c>
      <c r="AG2" s="14" t="s">
        <v>75</v>
      </c>
    </row>
    <row r="3" spans="1:33" ht="15.75" customHeight="1">
      <c r="A3" s="96">
        <v>1</v>
      </c>
      <c r="B3" s="94" t="str">
        <f>IF(データ２!B2="","",VLOOKUP(A3,データ２!$A$2:$B$92,2))</f>
        <v>リバーサイド</v>
      </c>
      <c r="C3" s="86" t="s">
        <v>82</v>
      </c>
      <c r="D3" s="87"/>
      <c r="E3" s="88"/>
      <c r="F3" s="45"/>
      <c r="G3" s="46" t="s">
        <v>12</v>
      </c>
      <c r="H3" s="47"/>
      <c r="I3" s="31"/>
      <c r="J3" s="32" t="s">
        <v>13</v>
      </c>
      <c r="K3" s="33"/>
      <c r="L3" s="45"/>
      <c r="M3" s="46" t="s">
        <v>19</v>
      </c>
      <c r="N3" s="47"/>
      <c r="O3" s="45"/>
      <c r="P3" s="46" t="s">
        <v>7</v>
      </c>
      <c r="Q3" s="47"/>
      <c r="R3" s="38"/>
      <c r="S3" s="39" t="s">
        <v>30</v>
      </c>
      <c r="T3" s="40"/>
      <c r="U3" s="45"/>
      <c r="V3" s="46" t="s">
        <v>19</v>
      </c>
      <c r="W3" s="47"/>
      <c r="X3" s="31"/>
      <c r="Y3" s="32" t="s">
        <v>18</v>
      </c>
      <c r="Z3" s="33"/>
      <c r="AA3" s="81">
        <f>COUNTIF(C3:Z4,"○")</f>
        <v>2</v>
      </c>
      <c r="AB3" s="92">
        <f>COUNTIF(C3:Z4,"●")</f>
        <v>4</v>
      </c>
      <c r="AC3" s="92">
        <f>COUNTIF(C3:Z4,"△")</f>
        <v>1</v>
      </c>
      <c r="AD3" s="92">
        <f>+AA3*3+AC3*1</f>
        <v>7</v>
      </c>
      <c r="AE3" s="92">
        <f>+E4+H4+K4+N4+Q4+T4+W4+Z4</f>
        <v>44</v>
      </c>
      <c r="AF3" s="92">
        <f>+C4+F4+I4+L4+O4+R4+U4+X4</f>
        <v>34</v>
      </c>
      <c r="AG3" s="102">
        <v>5</v>
      </c>
    </row>
    <row r="4" spans="1:33" ht="15.75" customHeight="1">
      <c r="A4" s="96"/>
      <c r="B4" s="95"/>
      <c r="C4" s="89"/>
      <c r="D4" s="90"/>
      <c r="E4" s="91"/>
      <c r="F4" s="48">
        <v>3</v>
      </c>
      <c r="G4" s="49" t="s">
        <v>83</v>
      </c>
      <c r="H4" s="50">
        <v>11</v>
      </c>
      <c r="I4" s="34">
        <v>7</v>
      </c>
      <c r="J4" s="35" t="s">
        <v>83</v>
      </c>
      <c r="K4" s="36">
        <v>2</v>
      </c>
      <c r="L4" s="48">
        <v>2</v>
      </c>
      <c r="M4" s="49" t="s">
        <v>83</v>
      </c>
      <c r="N4" s="50">
        <v>8</v>
      </c>
      <c r="O4" s="48">
        <v>6</v>
      </c>
      <c r="P4" s="49"/>
      <c r="Q4" s="50">
        <v>7</v>
      </c>
      <c r="R4" s="41">
        <v>9</v>
      </c>
      <c r="S4" s="42" t="s">
        <v>83</v>
      </c>
      <c r="T4" s="43">
        <v>9</v>
      </c>
      <c r="U4" s="48">
        <v>3</v>
      </c>
      <c r="V4" s="49" t="s">
        <v>83</v>
      </c>
      <c r="W4" s="50">
        <v>4</v>
      </c>
      <c r="X4" s="34">
        <v>4</v>
      </c>
      <c r="Y4" s="35" t="s">
        <v>83</v>
      </c>
      <c r="Z4" s="36">
        <v>3</v>
      </c>
      <c r="AA4" s="82"/>
      <c r="AB4" s="93"/>
      <c r="AC4" s="93"/>
      <c r="AD4" s="93"/>
      <c r="AE4" s="93"/>
      <c r="AF4" s="93"/>
      <c r="AG4" s="103"/>
    </row>
    <row r="5" spans="1:33" ht="15.75" customHeight="1">
      <c r="A5" s="96">
        <v>2</v>
      </c>
      <c r="B5" s="94" t="str">
        <f>IF(データ２!B4="","",VLOOKUP(A5,データ２!$A$2:$B$92,2))</f>
        <v>大塚スネイクス</v>
      </c>
      <c r="C5" s="31"/>
      <c r="D5" s="32" t="s">
        <v>18</v>
      </c>
      <c r="E5" s="33"/>
      <c r="F5" s="86" t="s">
        <v>82</v>
      </c>
      <c r="G5" s="87"/>
      <c r="H5" s="88"/>
      <c r="I5" s="31"/>
      <c r="J5" s="32" t="s">
        <v>2</v>
      </c>
      <c r="K5" s="33"/>
      <c r="L5" s="31"/>
      <c r="M5" s="32" t="s">
        <v>18</v>
      </c>
      <c r="N5" s="33"/>
      <c r="O5" s="31"/>
      <c r="P5" s="32" t="s">
        <v>29</v>
      </c>
      <c r="Q5" s="33"/>
      <c r="R5" s="31"/>
      <c r="S5" s="32" t="s">
        <v>18</v>
      </c>
      <c r="T5" s="33"/>
      <c r="U5" s="31"/>
      <c r="V5" s="32" t="s">
        <v>18</v>
      </c>
      <c r="W5" s="33"/>
      <c r="X5" s="31"/>
      <c r="Y5" s="32" t="s">
        <v>18</v>
      </c>
      <c r="Z5" s="33"/>
      <c r="AA5" s="81">
        <f>COUNTIF(C5:Z6,"○")</f>
        <v>7</v>
      </c>
      <c r="AB5" s="92">
        <f>COUNTIF(C5:Z6,"●")</f>
        <v>0</v>
      </c>
      <c r="AC5" s="92">
        <f>COUNTIF(C5:Z6,"△")</f>
        <v>0</v>
      </c>
      <c r="AD5" s="92">
        <f>+AA5*3+AC5*1</f>
        <v>21</v>
      </c>
      <c r="AE5" s="92">
        <f>+E6+H6+K6+N6+Q6+T6+W6+Z6</f>
        <v>21</v>
      </c>
      <c r="AF5" s="92">
        <f>+C6+F6+I6+L6+O6+R6+U6+X6</f>
        <v>80</v>
      </c>
      <c r="AG5" s="102">
        <f>+RANK(AD5,$AD$3:$AD$18,0)</f>
        <v>1</v>
      </c>
    </row>
    <row r="6" spans="1:33" ht="15.75" customHeight="1">
      <c r="A6" s="96"/>
      <c r="B6" s="95"/>
      <c r="C6" s="34">
        <v>11</v>
      </c>
      <c r="D6" s="35" t="s">
        <v>83</v>
      </c>
      <c r="E6" s="36">
        <v>3</v>
      </c>
      <c r="F6" s="89"/>
      <c r="G6" s="90"/>
      <c r="H6" s="91"/>
      <c r="I6" s="34">
        <v>9</v>
      </c>
      <c r="J6" s="35" t="s">
        <v>83</v>
      </c>
      <c r="K6" s="36">
        <v>1</v>
      </c>
      <c r="L6" s="34">
        <v>11</v>
      </c>
      <c r="M6" s="35" t="s">
        <v>83</v>
      </c>
      <c r="N6" s="36">
        <v>10</v>
      </c>
      <c r="O6" s="34">
        <v>10</v>
      </c>
      <c r="P6" s="35" t="s">
        <v>83</v>
      </c>
      <c r="Q6" s="36">
        <v>1</v>
      </c>
      <c r="R6" s="34">
        <v>12</v>
      </c>
      <c r="S6" s="35" t="s">
        <v>83</v>
      </c>
      <c r="T6" s="36">
        <v>1</v>
      </c>
      <c r="U6" s="34">
        <v>9</v>
      </c>
      <c r="V6" s="35" t="s">
        <v>83</v>
      </c>
      <c r="W6" s="36">
        <v>1</v>
      </c>
      <c r="X6" s="34">
        <v>18</v>
      </c>
      <c r="Y6" s="35" t="s">
        <v>83</v>
      </c>
      <c r="Z6" s="36">
        <v>4</v>
      </c>
      <c r="AA6" s="82"/>
      <c r="AB6" s="93"/>
      <c r="AC6" s="93"/>
      <c r="AD6" s="93"/>
      <c r="AE6" s="93"/>
      <c r="AF6" s="93"/>
      <c r="AG6" s="103"/>
    </row>
    <row r="7" spans="1:33" ht="15.75" customHeight="1">
      <c r="A7" s="96">
        <v>3</v>
      </c>
      <c r="B7" s="94" t="str">
        <f>IF(データ２!B6="","",VLOOKUP(A7,データ２!$A$2:$B$92,2))</f>
        <v>大森ファイターズ</v>
      </c>
      <c r="C7" s="45"/>
      <c r="D7" s="46" t="s">
        <v>19</v>
      </c>
      <c r="E7" s="47"/>
      <c r="F7" s="45"/>
      <c r="G7" s="46" t="s">
        <v>3</v>
      </c>
      <c r="H7" s="47"/>
      <c r="I7" s="86" t="s">
        <v>82</v>
      </c>
      <c r="J7" s="87"/>
      <c r="K7" s="88"/>
      <c r="L7" s="31"/>
      <c r="M7" s="32" t="s">
        <v>18</v>
      </c>
      <c r="N7" s="33"/>
      <c r="O7" s="45"/>
      <c r="P7" s="46" t="s">
        <v>19</v>
      </c>
      <c r="Q7" s="47"/>
      <c r="R7" s="31"/>
      <c r="S7" s="32" t="s">
        <v>18</v>
      </c>
      <c r="T7" s="33"/>
      <c r="U7" s="31"/>
      <c r="V7" s="32" t="s">
        <v>18</v>
      </c>
      <c r="W7" s="33"/>
      <c r="X7" s="31"/>
      <c r="Y7" s="32" t="s">
        <v>18</v>
      </c>
      <c r="Z7" s="33"/>
      <c r="AA7" s="81">
        <f>COUNTIF(C7:Z8,"○")</f>
        <v>4</v>
      </c>
      <c r="AB7" s="92">
        <f>COUNTIF(C7:Z8,"●")</f>
        <v>3</v>
      </c>
      <c r="AC7" s="92">
        <f>COUNTIF(C7:Z8,"△")</f>
        <v>0</v>
      </c>
      <c r="AD7" s="92">
        <f>+AA7*3+AC7*1</f>
        <v>12</v>
      </c>
      <c r="AE7" s="92">
        <f>+E8+H8+K8+N8+Q8+T8+W8+Z8</f>
        <v>31</v>
      </c>
      <c r="AF7" s="92">
        <f>+C8+F8+I8+L8+O8+R8+U8+X8</f>
        <v>55</v>
      </c>
      <c r="AG7" s="102">
        <v>4</v>
      </c>
    </row>
    <row r="8" spans="1:33" ht="15.75" customHeight="1">
      <c r="A8" s="96"/>
      <c r="B8" s="95"/>
      <c r="C8" s="48">
        <v>2</v>
      </c>
      <c r="D8" s="49" t="s">
        <v>83</v>
      </c>
      <c r="E8" s="50">
        <v>7</v>
      </c>
      <c r="F8" s="48">
        <v>1</v>
      </c>
      <c r="G8" s="49" t="s">
        <v>83</v>
      </c>
      <c r="H8" s="50">
        <v>9</v>
      </c>
      <c r="I8" s="89"/>
      <c r="J8" s="90"/>
      <c r="K8" s="91"/>
      <c r="L8" s="34">
        <v>6</v>
      </c>
      <c r="M8" s="35" t="s">
        <v>83</v>
      </c>
      <c r="N8" s="36">
        <v>1</v>
      </c>
      <c r="O8" s="48">
        <v>3</v>
      </c>
      <c r="P8" s="49" t="s">
        <v>83</v>
      </c>
      <c r="Q8" s="50">
        <v>4</v>
      </c>
      <c r="R8" s="34">
        <v>27</v>
      </c>
      <c r="S8" s="35" t="s">
        <v>83</v>
      </c>
      <c r="T8" s="36">
        <v>2</v>
      </c>
      <c r="U8" s="34">
        <v>6</v>
      </c>
      <c r="V8" s="35" t="s">
        <v>83</v>
      </c>
      <c r="W8" s="36">
        <v>4</v>
      </c>
      <c r="X8" s="34">
        <v>10</v>
      </c>
      <c r="Y8" s="35" t="s">
        <v>83</v>
      </c>
      <c r="Z8" s="36">
        <v>4</v>
      </c>
      <c r="AA8" s="82"/>
      <c r="AB8" s="93"/>
      <c r="AC8" s="93"/>
      <c r="AD8" s="93"/>
      <c r="AE8" s="93"/>
      <c r="AF8" s="93"/>
      <c r="AG8" s="103"/>
    </row>
    <row r="9" spans="1:33" ht="15.75" customHeight="1">
      <c r="A9" s="99">
        <v>4</v>
      </c>
      <c r="B9" s="94" t="str">
        <f>IF(データ２!B8="","",VLOOKUP(A9,データ２!$A$2:$B$92,2))</f>
        <v>ゼットタイガー</v>
      </c>
      <c r="C9" s="31"/>
      <c r="D9" s="32" t="s">
        <v>18</v>
      </c>
      <c r="E9" s="33"/>
      <c r="F9" s="45"/>
      <c r="G9" s="46" t="s">
        <v>19</v>
      </c>
      <c r="H9" s="47"/>
      <c r="I9" s="45"/>
      <c r="J9" s="46" t="s">
        <v>19</v>
      </c>
      <c r="K9" s="47"/>
      <c r="L9" s="86" t="s">
        <v>82</v>
      </c>
      <c r="M9" s="87"/>
      <c r="N9" s="88"/>
      <c r="O9" s="31"/>
      <c r="P9" s="32" t="s">
        <v>18</v>
      </c>
      <c r="Q9" s="33"/>
      <c r="R9" s="31"/>
      <c r="S9" s="32" t="s">
        <v>18</v>
      </c>
      <c r="T9" s="33"/>
      <c r="U9" s="31"/>
      <c r="V9" s="32" t="s">
        <v>2</v>
      </c>
      <c r="W9" s="33"/>
      <c r="X9" s="31"/>
      <c r="Y9" s="32" t="s">
        <v>27</v>
      </c>
      <c r="Z9" s="33"/>
      <c r="AA9" s="81">
        <f>COUNTIF(C9:Z10,"○")</f>
        <v>5</v>
      </c>
      <c r="AB9" s="92">
        <f>COUNTIF(C9:Z10,"●")</f>
        <v>2</v>
      </c>
      <c r="AC9" s="92">
        <f>COUNTIF(C9:Z10,"△")</f>
        <v>0</v>
      </c>
      <c r="AD9" s="92">
        <f>+AA9*3+AC9*1</f>
        <v>15</v>
      </c>
      <c r="AE9" s="92">
        <f>+E10+H10+K10+N10+Q10+T10+W10+Z10</f>
        <v>27</v>
      </c>
      <c r="AF9" s="92">
        <f>+C10+F10+I10+L10+O10+R10+U10+X10</f>
        <v>60</v>
      </c>
      <c r="AG9" s="102">
        <v>2</v>
      </c>
    </row>
    <row r="10" spans="1:33" ht="15.75" customHeight="1">
      <c r="A10" s="99"/>
      <c r="B10" s="95"/>
      <c r="C10" s="34">
        <v>8</v>
      </c>
      <c r="D10" s="35" t="s">
        <v>83</v>
      </c>
      <c r="E10" s="36">
        <v>2</v>
      </c>
      <c r="F10" s="48">
        <v>10</v>
      </c>
      <c r="G10" s="49" t="s">
        <v>83</v>
      </c>
      <c r="H10" s="50">
        <v>11</v>
      </c>
      <c r="I10" s="48">
        <v>1</v>
      </c>
      <c r="J10" s="49" t="s">
        <v>83</v>
      </c>
      <c r="K10" s="50">
        <v>6</v>
      </c>
      <c r="L10" s="89"/>
      <c r="M10" s="90"/>
      <c r="N10" s="91"/>
      <c r="O10" s="34">
        <v>9</v>
      </c>
      <c r="P10" s="35" t="s">
        <v>83</v>
      </c>
      <c r="Q10" s="36">
        <v>2</v>
      </c>
      <c r="R10" s="34">
        <v>14</v>
      </c>
      <c r="S10" s="35" t="s">
        <v>83</v>
      </c>
      <c r="T10" s="36">
        <v>0</v>
      </c>
      <c r="U10" s="34">
        <v>10</v>
      </c>
      <c r="V10" s="35" t="s">
        <v>83</v>
      </c>
      <c r="W10" s="36">
        <v>2</v>
      </c>
      <c r="X10" s="34">
        <v>8</v>
      </c>
      <c r="Y10" s="35" t="s">
        <v>83</v>
      </c>
      <c r="Z10" s="36">
        <v>4</v>
      </c>
      <c r="AA10" s="82"/>
      <c r="AB10" s="93"/>
      <c r="AC10" s="93"/>
      <c r="AD10" s="93"/>
      <c r="AE10" s="93"/>
      <c r="AF10" s="93"/>
      <c r="AG10" s="103"/>
    </row>
    <row r="11" spans="1:33" ht="15.75" customHeight="1">
      <c r="A11" s="96">
        <v>5</v>
      </c>
      <c r="B11" s="94" t="str">
        <f>IF(データ２!B10="","",VLOOKUP(A11,データ２!$A$2:$B$92,2))</f>
        <v>砧南クラブ</v>
      </c>
      <c r="C11" s="31"/>
      <c r="D11" s="32" t="s">
        <v>18</v>
      </c>
      <c r="E11" s="33"/>
      <c r="F11" s="45"/>
      <c r="G11" s="46" t="s">
        <v>28</v>
      </c>
      <c r="H11" s="47"/>
      <c r="I11" s="31"/>
      <c r="J11" s="32" t="s">
        <v>18</v>
      </c>
      <c r="K11" s="33"/>
      <c r="L11" s="45"/>
      <c r="M11" s="46" t="s">
        <v>20</v>
      </c>
      <c r="N11" s="47"/>
      <c r="O11" s="86" t="s">
        <v>82</v>
      </c>
      <c r="P11" s="87"/>
      <c r="Q11" s="88"/>
      <c r="R11" s="31"/>
      <c r="S11" s="32" t="s">
        <v>18</v>
      </c>
      <c r="T11" s="33"/>
      <c r="U11" s="31"/>
      <c r="V11" s="32" t="s">
        <v>21</v>
      </c>
      <c r="W11" s="33"/>
      <c r="X11" s="31"/>
      <c r="Y11" s="32" t="s">
        <v>18</v>
      </c>
      <c r="Z11" s="33"/>
      <c r="AA11" s="81">
        <f>COUNTIF(C11:Z12,"○")</f>
        <v>5</v>
      </c>
      <c r="AB11" s="92">
        <f>COUNTIF(C11:Z12,"●")</f>
        <v>2</v>
      </c>
      <c r="AC11" s="92">
        <f>COUNTIF(C11:Z12,"△")</f>
        <v>0</v>
      </c>
      <c r="AD11" s="92">
        <f>+AA11*3+AC11*1</f>
        <v>15</v>
      </c>
      <c r="AE11" s="92">
        <f>+E12+H12+K12+N12+Q12+T12+W12+Z12</f>
        <v>34</v>
      </c>
      <c r="AF11" s="92">
        <f>+C12+F12+I12+L12+O12+R12+U12+X12</f>
        <v>41</v>
      </c>
      <c r="AG11" s="102">
        <v>3</v>
      </c>
    </row>
    <row r="12" spans="1:33" ht="15.75" customHeight="1">
      <c r="A12" s="96"/>
      <c r="B12" s="95"/>
      <c r="C12" s="34">
        <v>7</v>
      </c>
      <c r="D12" s="35" t="s">
        <v>83</v>
      </c>
      <c r="E12" s="36">
        <v>6</v>
      </c>
      <c r="F12" s="48">
        <v>1</v>
      </c>
      <c r="G12" s="49" t="s">
        <v>83</v>
      </c>
      <c r="H12" s="50">
        <v>10</v>
      </c>
      <c r="I12" s="34">
        <v>4</v>
      </c>
      <c r="J12" s="35" t="s">
        <v>83</v>
      </c>
      <c r="K12" s="36">
        <v>3</v>
      </c>
      <c r="L12" s="48">
        <v>2</v>
      </c>
      <c r="M12" s="49" t="s">
        <v>83</v>
      </c>
      <c r="N12" s="50">
        <v>9</v>
      </c>
      <c r="O12" s="89"/>
      <c r="P12" s="90"/>
      <c r="Q12" s="91"/>
      <c r="R12" s="34">
        <v>9</v>
      </c>
      <c r="S12" s="35" t="s">
        <v>83</v>
      </c>
      <c r="T12" s="36">
        <v>4</v>
      </c>
      <c r="U12" s="34">
        <v>10</v>
      </c>
      <c r="V12" s="35" t="s">
        <v>83</v>
      </c>
      <c r="W12" s="36">
        <v>0</v>
      </c>
      <c r="X12" s="34">
        <v>8</v>
      </c>
      <c r="Y12" s="35" t="s">
        <v>83</v>
      </c>
      <c r="Z12" s="36">
        <v>2</v>
      </c>
      <c r="AA12" s="82"/>
      <c r="AB12" s="93"/>
      <c r="AC12" s="93"/>
      <c r="AD12" s="93"/>
      <c r="AE12" s="93"/>
      <c r="AF12" s="93"/>
      <c r="AG12" s="103"/>
    </row>
    <row r="13" spans="1:33" ht="15.75" customHeight="1">
      <c r="A13" s="96">
        <v>6</v>
      </c>
      <c r="B13" s="94" t="str">
        <f>IF(データ２!B12="","",VLOOKUP(A13,データ２!$A$2:$B$92,2))</f>
        <v>羽沢フォースターズ</v>
      </c>
      <c r="C13" s="38"/>
      <c r="D13" s="39" t="s">
        <v>30</v>
      </c>
      <c r="E13" s="40"/>
      <c r="F13" s="45"/>
      <c r="G13" s="46" t="s">
        <v>19</v>
      </c>
      <c r="H13" s="47"/>
      <c r="I13" s="45"/>
      <c r="J13" s="46" t="s">
        <v>19</v>
      </c>
      <c r="K13" s="47"/>
      <c r="L13" s="45"/>
      <c r="M13" s="46" t="s">
        <v>19</v>
      </c>
      <c r="N13" s="47"/>
      <c r="O13" s="45"/>
      <c r="P13" s="46" t="s">
        <v>12</v>
      </c>
      <c r="Q13" s="47"/>
      <c r="R13" s="86" t="s">
        <v>82</v>
      </c>
      <c r="S13" s="87"/>
      <c r="T13" s="88"/>
      <c r="U13" s="45"/>
      <c r="V13" s="46" t="s">
        <v>24</v>
      </c>
      <c r="W13" s="47"/>
      <c r="X13" s="45"/>
      <c r="Y13" s="46" t="s">
        <v>3</v>
      </c>
      <c r="Z13" s="47"/>
      <c r="AA13" s="81">
        <f>COUNTIF(C13:Z14,"○")</f>
        <v>0</v>
      </c>
      <c r="AB13" s="92">
        <f>COUNTIF(C13:Z14,"●")</f>
        <v>6</v>
      </c>
      <c r="AC13" s="92">
        <f>COUNTIF(C13:Z14,"△")</f>
        <v>1</v>
      </c>
      <c r="AD13" s="92">
        <f>+AA13*3+AC13*1</f>
        <v>1</v>
      </c>
      <c r="AE13" s="92">
        <f>+E14+H14+K14+N14+Q14+T14+W14+Z14</f>
        <v>97</v>
      </c>
      <c r="AF13" s="92">
        <f>+C14+F14+I14+L14+O14+R14+U14+X14</f>
        <v>23</v>
      </c>
      <c r="AG13" s="102">
        <v>8</v>
      </c>
    </row>
    <row r="14" spans="1:33" ht="15.75" customHeight="1">
      <c r="A14" s="96"/>
      <c r="B14" s="95"/>
      <c r="C14" s="41">
        <v>9</v>
      </c>
      <c r="D14" s="42" t="s">
        <v>83</v>
      </c>
      <c r="E14" s="43">
        <v>9</v>
      </c>
      <c r="F14" s="48">
        <v>1</v>
      </c>
      <c r="G14" s="49" t="s">
        <v>83</v>
      </c>
      <c r="H14" s="50">
        <v>12</v>
      </c>
      <c r="I14" s="48">
        <v>2</v>
      </c>
      <c r="J14" s="49" t="s">
        <v>83</v>
      </c>
      <c r="K14" s="50">
        <v>27</v>
      </c>
      <c r="L14" s="48">
        <v>0</v>
      </c>
      <c r="M14" s="49" t="s">
        <v>83</v>
      </c>
      <c r="N14" s="50">
        <v>14</v>
      </c>
      <c r="O14" s="48">
        <v>4</v>
      </c>
      <c r="P14" s="49" t="s">
        <v>83</v>
      </c>
      <c r="Q14" s="50">
        <v>9</v>
      </c>
      <c r="R14" s="89"/>
      <c r="S14" s="90"/>
      <c r="T14" s="91"/>
      <c r="U14" s="48">
        <v>1</v>
      </c>
      <c r="V14" s="49" t="s">
        <v>83</v>
      </c>
      <c r="W14" s="50">
        <v>14</v>
      </c>
      <c r="X14" s="48">
        <v>6</v>
      </c>
      <c r="Y14" s="49" t="s">
        <v>83</v>
      </c>
      <c r="Z14" s="50">
        <v>12</v>
      </c>
      <c r="AA14" s="82"/>
      <c r="AB14" s="93"/>
      <c r="AC14" s="93"/>
      <c r="AD14" s="93"/>
      <c r="AE14" s="93"/>
      <c r="AF14" s="93"/>
      <c r="AG14" s="103"/>
    </row>
    <row r="15" spans="1:33" ht="15.75" customHeight="1">
      <c r="A15" s="96">
        <v>7</v>
      </c>
      <c r="B15" s="94" t="str">
        <f>IF(データ２!B14="","",VLOOKUP(A15,データ２!$A$2:$B$92,2))</f>
        <v>杉並サンファイターズ</v>
      </c>
      <c r="C15" s="31"/>
      <c r="D15" s="32" t="s">
        <v>18</v>
      </c>
      <c r="E15" s="33"/>
      <c r="F15" s="45"/>
      <c r="G15" s="46" t="s">
        <v>19</v>
      </c>
      <c r="H15" s="47"/>
      <c r="I15" s="45"/>
      <c r="J15" s="46" t="s">
        <v>19</v>
      </c>
      <c r="K15" s="47"/>
      <c r="L15" s="45"/>
      <c r="M15" s="46" t="s">
        <v>19</v>
      </c>
      <c r="N15" s="47"/>
      <c r="O15" s="45"/>
      <c r="P15" s="46" t="s">
        <v>19</v>
      </c>
      <c r="Q15" s="47"/>
      <c r="R15" s="31"/>
      <c r="S15" s="32" t="s">
        <v>23</v>
      </c>
      <c r="T15" s="33"/>
      <c r="U15" s="86" t="s">
        <v>82</v>
      </c>
      <c r="V15" s="87"/>
      <c r="W15" s="88"/>
      <c r="X15" s="45"/>
      <c r="Y15" s="46" t="s">
        <v>19</v>
      </c>
      <c r="Z15" s="47"/>
      <c r="AA15" s="81">
        <f>COUNTIF(C15:Z16,"○")</f>
        <v>2</v>
      </c>
      <c r="AB15" s="92">
        <f>COUNTIF(C15:Z16,"●")</f>
        <v>5</v>
      </c>
      <c r="AC15" s="92">
        <f>COUNTIF(C15:Z16,"△")</f>
        <v>0</v>
      </c>
      <c r="AD15" s="92">
        <f>+AA15*3+AC15*1</f>
        <v>6</v>
      </c>
      <c r="AE15" s="92">
        <f>+E16+H16+K16+N16+Q16+T16+W16+Z16</f>
        <v>48</v>
      </c>
      <c r="AF15" s="92">
        <f>+C16+F16+I16+L16+O16+R16+U16+X16</f>
        <v>27</v>
      </c>
      <c r="AG15" s="102">
        <v>6</v>
      </c>
    </row>
    <row r="16" spans="1:33" ht="15.75" customHeight="1">
      <c r="A16" s="96"/>
      <c r="B16" s="95"/>
      <c r="C16" s="34">
        <v>4</v>
      </c>
      <c r="D16" s="35" t="s">
        <v>83</v>
      </c>
      <c r="E16" s="36">
        <v>3</v>
      </c>
      <c r="F16" s="48">
        <v>1</v>
      </c>
      <c r="G16" s="49" t="s">
        <v>83</v>
      </c>
      <c r="H16" s="50">
        <v>9</v>
      </c>
      <c r="I16" s="48">
        <v>4</v>
      </c>
      <c r="J16" s="49" t="s">
        <v>83</v>
      </c>
      <c r="K16" s="50">
        <v>6</v>
      </c>
      <c r="L16" s="48">
        <v>2</v>
      </c>
      <c r="M16" s="49" t="s">
        <v>83</v>
      </c>
      <c r="N16" s="50">
        <v>10</v>
      </c>
      <c r="O16" s="48">
        <v>0</v>
      </c>
      <c r="P16" s="49" t="s">
        <v>83</v>
      </c>
      <c r="Q16" s="50">
        <v>10</v>
      </c>
      <c r="R16" s="34">
        <v>14</v>
      </c>
      <c r="S16" s="35" t="s">
        <v>83</v>
      </c>
      <c r="T16" s="36">
        <v>1</v>
      </c>
      <c r="U16" s="89"/>
      <c r="V16" s="90"/>
      <c r="W16" s="91"/>
      <c r="X16" s="48">
        <v>2</v>
      </c>
      <c r="Y16" s="49" t="s">
        <v>83</v>
      </c>
      <c r="Z16" s="50">
        <v>9</v>
      </c>
      <c r="AA16" s="82"/>
      <c r="AB16" s="93"/>
      <c r="AC16" s="93"/>
      <c r="AD16" s="93"/>
      <c r="AE16" s="93"/>
      <c r="AF16" s="93"/>
      <c r="AG16" s="103"/>
    </row>
    <row r="17" spans="1:33" ht="15.75" customHeight="1">
      <c r="A17" s="96">
        <v>8</v>
      </c>
      <c r="B17" s="94" t="str">
        <f>IF(データ２!B16="","",VLOOKUP(A17,データ２!$A$2:$B$92,2))</f>
        <v>ヤングホークス</v>
      </c>
      <c r="C17" s="45"/>
      <c r="D17" s="46" t="s">
        <v>19</v>
      </c>
      <c r="E17" s="47"/>
      <c r="F17" s="45"/>
      <c r="G17" s="46" t="s">
        <v>19</v>
      </c>
      <c r="H17" s="47"/>
      <c r="I17" s="45"/>
      <c r="J17" s="46" t="s">
        <v>19</v>
      </c>
      <c r="K17" s="47"/>
      <c r="L17" s="45"/>
      <c r="M17" s="46" t="s">
        <v>28</v>
      </c>
      <c r="N17" s="47"/>
      <c r="O17" s="45"/>
      <c r="P17" s="46" t="s">
        <v>19</v>
      </c>
      <c r="Q17" s="47"/>
      <c r="R17" s="31"/>
      <c r="S17" s="32" t="s">
        <v>2</v>
      </c>
      <c r="T17" s="33"/>
      <c r="U17" s="31"/>
      <c r="V17" s="32" t="s">
        <v>18</v>
      </c>
      <c r="W17" s="33"/>
      <c r="X17" s="86" t="s">
        <v>82</v>
      </c>
      <c r="Y17" s="87"/>
      <c r="Z17" s="88"/>
      <c r="AA17" s="81">
        <f>COUNTIF(C17:Z18,"○")</f>
        <v>2</v>
      </c>
      <c r="AB17" s="92">
        <f>COUNTIF(C17:Z18,"●")</f>
        <v>5</v>
      </c>
      <c r="AC17" s="92">
        <f>COUNTIF(C17:Z18,"△")</f>
        <v>0</v>
      </c>
      <c r="AD17" s="92">
        <f>+AA17*3+AC17*1</f>
        <v>6</v>
      </c>
      <c r="AE17" s="92">
        <f>+E18+H18+K18+N18+Q18+T18+W18+Z18</f>
        <v>56</v>
      </c>
      <c r="AF17" s="92">
        <f>+C18+F18+I18+L18+O18+R18+U18+X18</f>
        <v>38</v>
      </c>
      <c r="AG17" s="102">
        <v>7</v>
      </c>
    </row>
    <row r="18" spans="1:33" ht="15.75" customHeight="1">
      <c r="A18" s="96"/>
      <c r="B18" s="95"/>
      <c r="C18" s="48">
        <v>3</v>
      </c>
      <c r="D18" s="49" t="s">
        <v>83</v>
      </c>
      <c r="E18" s="50">
        <v>4</v>
      </c>
      <c r="F18" s="48">
        <v>4</v>
      </c>
      <c r="G18" s="49" t="s">
        <v>83</v>
      </c>
      <c r="H18" s="50">
        <v>18</v>
      </c>
      <c r="I18" s="48">
        <v>4</v>
      </c>
      <c r="J18" s="49" t="s">
        <v>83</v>
      </c>
      <c r="K18" s="50">
        <v>10</v>
      </c>
      <c r="L18" s="48">
        <v>4</v>
      </c>
      <c r="M18" s="49" t="s">
        <v>83</v>
      </c>
      <c r="N18" s="50">
        <v>8</v>
      </c>
      <c r="O18" s="48">
        <v>2</v>
      </c>
      <c r="P18" s="49" t="s">
        <v>83</v>
      </c>
      <c r="Q18" s="50">
        <v>8</v>
      </c>
      <c r="R18" s="34">
        <v>12</v>
      </c>
      <c r="S18" s="35" t="s">
        <v>83</v>
      </c>
      <c r="T18" s="36">
        <v>6</v>
      </c>
      <c r="U18" s="34">
        <v>9</v>
      </c>
      <c r="V18" s="35" t="s">
        <v>83</v>
      </c>
      <c r="W18" s="36">
        <v>2</v>
      </c>
      <c r="X18" s="89"/>
      <c r="Y18" s="90"/>
      <c r="Z18" s="91"/>
      <c r="AA18" s="82"/>
      <c r="AB18" s="93"/>
      <c r="AC18" s="93"/>
      <c r="AD18" s="93"/>
      <c r="AE18" s="93"/>
      <c r="AF18" s="93"/>
      <c r="AG18" s="103"/>
    </row>
    <row r="19" spans="1:29" ht="13.5" customHeight="1">
      <c r="A19" s="11"/>
      <c r="B19" s="17"/>
      <c r="C19" s="10"/>
      <c r="D19" s="10"/>
      <c r="E19" s="2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8">
        <f>SUM(AA3:AA18)</f>
        <v>27</v>
      </c>
      <c r="AB19" s="18">
        <f>SUM(AB3:AB18)</f>
        <v>27</v>
      </c>
      <c r="AC19" s="18">
        <f>SUM(AC3:AC18)</f>
        <v>2</v>
      </c>
    </row>
    <row r="20" spans="1:29" ht="13.5" customHeight="1">
      <c r="A20" s="11"/>
      <c r="B20" s="37"/>
      <c r="C20" s="10"/>
      <c r="D20" s="10"/>
      <c r="E20" s="4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8"/>
      <c r="AB20" s="18"/>
      <c r="AC20" s="18"/>
    </row>
    <row r="21" spans="1:29" ht="13.5" customHeight="1">
      <c r="A21" s="11"/>
      <c r="B21" s="37"/>
      <c r="C21" s="10"/>
      <c r="D21" s="59"/>
      <c r="E21" s="63"/>
      <c r="F21" s="60"/>
      <c r="G21" s="57"/>
      <c r="H21" s="64"/>
      <c r="I21" s="57"/>
      <c r="J21" s="57"/>
      <c r="K21" s="57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30"/>
      <c r="AB21" s="30"/>
      <c r="AC21" s="18"/>
    </row>
    <row r="22" spans="1:29" ht="13.5" customHeight="1">
      <c r="A22" s="11"/>
      <c r="B22" s="37"/>
      <c r="C22" s="10"/>
      <c r="D22" s="10"/>
      <c r="E22" s="63"/>
      <c r="F22" s="61"/>
      <c r="G22" s="11"/>
      <c r="H22" s="63"/>
      <c r="I22" s="11"/>
      <c r="J22" s="11"/>
      <c r="K22" s="1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8"/>
      <c r="AB22" s="18"/>
      <c r="AC22" s="18"/>
    </row>
    <row r="23" spans="1:29" ht="13.5" customHeight="1">
      <c r="A23" s="11"/>
      <c r="B23" s="37"/>
      <c r="C23" s="10"/>
      <c r="D23" s="10"/>
      <c r="E23" s="63"/>
      <c r="F23" s="62"/>
      <c r="G23" s="10"/>
      <c r="H23" s="63"/>
      <c r="I23" s="57"/>
      <c r="J23" s="57"/>
      <c r="K23" s="57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8"/>
      <c r="AB23" s="18"/>
      <c r="AC23" s="18"/>
    </row>
    <row r="24" spans="1:29" ht="13.5" customHeight="1">
      <c r="A24" s="11"/>
      <c r="B24" s="37"/>
      <c r="C24" s="10"/>
      <c r="D24" s="10"/>
      <c r="E24" s="63"/>
      <c r="F24" s="60"/>
      <c r="G24" s="57"/>
      <c r="H24" s="64"/>
      <c r="I24" s="10"/>
      <c r="J24" s="10"/>
      <c r="K24" s="10"/>
      <c r="L24" s="10"/>
      <c r="M24" s="10"/>
      <c r="N24" s="63"/>
      <c r="O24" s="10"/>
      <c r="P24" s="10"/>
      <c r="Q24" s="63"/>
      <c r="R24" s="10"/>
      <c r="S24" s="10"/>
      <c r="T24" s="10"/>
      <c r="U24" s="10"/>
      <c r="V24" s="10"/>
      <c r="W24" s="10"/>
      <c r="X24" s="10"/>
      <c r="Y24" s="10"/>
      <c r="Z24" s="10"/>
      <c r="AA24" s="18"/>
      <c r="AB24" s="18"/>
      <c r="AC24" s="18"/>
    </row>
    <row r="25" spans="1:29" ht="13.5" customHeight="1">
      <c r="A25" s="11"/>
      <c r="B25" s="37"/>
      <c r="C25" s="10"/>
      <c r="D25" s="10"/>
      <c r="E25" s="6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8"/>
      <c r="AB25" s="18"/>
      <c r="AC25" s="18"/>
    </row>
    <row r="26" spans="1:29" ht="13.5" customHeight="1">
      <c r="A26" s="11"/>
      <c r="B26" s="37"/>
      <c r="C26" s="10"/>
      <c r="D26" s="10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8"/>
      <c r="AB26" s="18"/>
      <c r="AC26" s="18"/>
    </row>
    <row r="27" spans="1:29" ht="13.5" customHeight="1">
      <c r="A27" s="11"/>
      <c r="B27" s="1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8"/>
      <c r="AB27" s="18"/>
      <c r="AC27" s="18"/>
    </row>
    <row r="28" spans="1:29" ht="13.5" customHeight="1">
      <c r="A28" s="11"/>
      <c r="B28" s="3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8"/>
      <c r="AB28" s="18"/>
      <c r="AC28" s="18"/>
    </row>
    <row r="29" spans="1:29" ht="13.5" customHeight="1">
      <c r="A29" s="11"/>
      <c r="B29" s="1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8"/>
      <c r="AB29" s="18"/>
      <c r="AC29" s="18"/>
    </row>
    <row r="30" spans="2:26" ht="16.5">
      <c r="B30" s="12" t="str">
        <f>+データ１!B2</f>
        <v>2008/3/1</v>
      </c>
      <c r="C30" s="9" t="str">
        <f>+データ１!$B$4</f>
        <v>２００８年 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33" ht="129.75" customHeight="1">
      <c r="B31" s="13" t="str">
        <f>+データ１!B8</f>
        <v>スーパーリ－グ 　　                  　　　 第２回大会  　　　        　　Bブロック     　　              ２００８</v>
      </c>
      <c r="C31" s="78" t="str">
        <f>+IF(B32="","",+B32)</f>
        <v>西田野球クラブ</v>
      </c>
      <c r="D31" s="79"/>
      <c r="E31" s="80"/>
      <c r="F31" s="78" t="str">
        <f>+IF(B34="","",+B34)</f>
        <v>富士クラブ</v>
      </c>
      <c r="G31" s="79"/>
      <c r="H31" s="80"/>
      <c r="I31" s="78" t="str">
        <f>+IF(B36="","",+B36)</f>
        <v>東港オーシャン</v>
      </c>
      <c r="J31" s="79"/>
      <c r="K31" s="80"/>
      <c r="L31" s="78" t="str">
        <f>+IF(B38="","",+B38)</f>
        <v>葛飾アニマルズ</v>
      </c>
      <c r="M31" s="79"/>
      <c r="N31" s="80"/>
      <c r="O31" s="78" t="str">
        <f>+IF(B40="","",+B40)</f>
        <v>淀四ライオンズ</v>
      </c>
      <c r="P31" s="79"/>
      <c r="Q31" s="80"/>
      <c r="R31" s="78" t="str">
        <f>+IF(B42="","",+B42)</f>
        <v>高島 エイト</v>
      </c>
      <c r="S31" s="79"/>
      <c r="T31" s="80"/>
      <c r="U31" s="78" t="str">
        <f>+IF(B44="","",+B44)</f>
        <v>池雪ジュニアＳ</v>
      </c>
      <c r="V31" s="79"/>
      <c r="W31" s="80"/>
      <c r="X31" s="78" t="str">
        <f>+IF(B46="","",+B46)</f>
        <v>駒込チャイルド</v>
      </c>
      <c r="Y31" s="79"/>
      <c r="Z31" s="80"/>
      <c r="AA31" s="16" t="s">
        <v>61</v>
      </c>
      <c r="AB31" s="16" t="s">
        <v>62</v>
      </c>
      <c r="AC31" s="16" t="s">
        <v>63</v>
      </c>
      <c r="AD31" s="14" t="s">
        <v>74</v>
      </c>
      <c r="AE31" s="15" t="s">
        <v>76</v>
      </c>
      <c r="AF31" s="15" t="s">
        <v>77</v>
      </c>
      <c r="AG31" s="14" t="s">
        <v>75</v>
      </c>
    </row>
    <row r="32" spans="1:33" ht="15.75" customHeight="1">
      <c r="A32" s="96">
        <v>9</v>
      </c>
      <c r="B32" s="97" t="str">
        <f>IF(データ２!B18="","",VLOOKUP(A32,データ２!$A$2:$B$92,2))</f>
        <v>西田野球クラブ</v>
      </c>
      <c r="C32" s="86" t="s">
        <v>82</v>
      </c>
      <c r="D32" s="87"/>
      <c r="E32" s="88"/>
      <c r="F32" s="45"/>
      <c r="G32" s="46" t="s">
        <v>19</v>
      </c>
      <c r="H32" s="47"/>
      <c r="I32" s="31"/>
      <c r="J32" s="32" t="s">
        <v>18</v>
      </c>
      <c r="K32" s="33"/>
      <c r="L32" s="45"/>
      <c r="M32" s="46" t="s">
        <v>19</v>
      </c>
      <c r="N32" s="47"/>
      <c r="O32" s="31"/>
      <c r="P32" s="32" t="s">
        <v>14</v>
      </c>
      <c r="Q32" s="33"/>
      <c r="R32" s="45"/>
      <c r="S32" s="46" t="s">
        <v>19</v>
      </c>
      <c r="T32" s="47"/>
      <c r="U32" s="31"/>
      <c r="V32" s="32" t="s">
        <v>18</v>
      </c>
      <c r="W32" s="33"/>
      <c r="X32" s="45"/>
      <c r="Y32" s="46" t="s">
        <v>19</v>
      </c>
      <c r="Z32" s="47"/>
      <c r="AA32" s="81">
        <f>COUNTIF(C32:Z33,"○")</f>
        <v>3</v>
      </c>
      <c r="AB32" s="92">
        <f>COUNTIF(C32:Z33,"●")</f>
        <v>4</v>
      </c>
      <c r="AC32" s="92">
        <f>COUNTIF(C32:Z33,"△")</f>
        <v>0</v>
      </c>
      <c r="AD32" s="92">
        <f>+AA32*3+AC32*1</f>
        <v>9</v>
      </c>
      <c r="AE32" s="92">
        <f>+E33+H33+K33+N33+Q33+T33+W33+Z33</f>
        <v>62</v>
      </c>
      <c r="AF32" s="92">
        <f>+C33+F33+I33+L33+O33+R33+U33+X33</f>
        <v>57</v>
      </c>
      <c r="AG32" s="100">
        <v>6</v>
      </c>
    </row>
    <row r="33" spans="1:33" ht="15.75" customHeight="1">
      <c r="A33" s="96"/>
      <c r="B33" s="98"/>
      <c r="C33" s="89"/>
      <c r="D33" s="90"/>
      <c r="E33" s="91"/>
      <c r="F33" s="48">
        <v>4</v>
      </c>
      <c r="G33" s="49" t="s">
        <v>83</v>
      </c>
      <c r="H33" s="50">
        <v>13</v>
      </c>
      <c r="I33" s="34">
        <v>10</v>
      </c>
      <c r="J33" s="35" t="s">
        <v>83</v>
      </c>
      <c r="K33" s="36">
        <v>9</v>
      </c>
      <c r="L33" s="48">
        <v>9</v>
      </c>
      <c r="M33" s="49" t="s">
        <v>83</v>
      </c>
      <c r="N33" s="50">
        <v>13</v>
      </c>
      <c r="O33" s="34">
        <v>10</v>
      </c>
      <c r="P33" s="35" t="s">
        <v>83</v>
      </c>
      <c r="Q33" s="36">
        <v>4</v>
      </c>
      <c r="R33" s="48">
        <v>3</v>
      </c>
      <c r="S33" s="49" t="s">
        <v>83</v>
      </c>
      <c r="T33" s="50">
        <v>12</v>
      </c>
      <c r="U33" s="34">
        <v>14</v>
      </c>
      <c r="V33" s="35" t="s">
        <v>83</v>
      </c>
      <c r="W33" s="36">
        <v>3</v>
      </c>
      <c r="X33" s="48">
        <v>7</v>
      </c>
      <c r="Y33" s="49" t="s">
        <v>83</v>
      </c>
      <c r="Z33" s="50">
        <v>8</v>
      </c>
      <c r="AA33" s="82"/>
      <c r="AB33" s="93"/>
      <c r="AC33" s="93"/>
      <c r="AD33" s="93"/>
      <c r="AE33" s="93"/>
      <c r="AF33" s="93"/>
      <c r="AG33" s="101"/>
    </row>
    <row r="34" spans="1:33" ht="15.75" customHeight="1">
      <c r="A34" s="96">
        <v>10</v>
      </c>
      <c r="B34" s="97" t="str">
        <f>IF(データ２!B20="","",VLOOKUP(A34,データ２!$A$2:$B$92,2))</f>
        <v>富士クラブ</v>
      </c>
      <c r="C34" s="31"/>
      <c r="D34" s="32" t="s">
        <v>18</v>
      </c>
      <c r="E34" s="33"/>
      <c r="F34" s="86" t="s">
        <v>82</v>
      </c>
      <c r="G34" s="87"/>
      <c r="H34" s="88"/>
      <c r="I34" s="45"/>
      <c r="J34" s="46" t="s">
        <v>19</v>
      </c>
      <c r="K34" s="47"/>
      <c r="L34" s="31"/>
      <c r="M34" s="32" t="s">
        <v>18</v>
      </c>
      <c r="N34" s="33"/>
      <c r="O34" s="31"/>
      <c r="P34" s="32" t="s">
        <v>18</v>
      </c>
      <c r="Q34" s="33"/>
      <c r="R34" s="31"/>
      <c r="S34" s="32" t="s">
        <v>18</v>
      </c>
      <c r="T34" s="33"/>
      <c r="U34" s="45"/>
      <c r="V34" s="46" t="s">
        <v>19</v>
      </c>
      <c r="W34" s="47"/>
      <c r="X34" s="38"/>
      <c r="Y34" s="39" t="s">
        <v>30</v>
      </c>
      <c r="Z34" s="40"/>
      <c r="AA34" s="81">
        <f>COUNTIF(C34:Z35,"○")</f>
        <v>4</v>
      </c>
      <c r="AB34" s="92">
        <f>COUNTIF(C34:Z35,"●")</f>
        <v>2</v>
      </c>
      <c r="AC34" s="92">
        <f>COUNTIF(C34:Z35,"△")</f>
        <v>1</v>
      </c>
      <c r="AD34" s="92">
        <f>+AA34*3+AC34*1</f>
        <v>13</v>
      </c>
      <c r="AE34" s="92">
        <f>+E35+H35+K35+N35+Q35+T35+W35+Z35</f>
        <v>39</v>
      </c>
      <c r="AF34" s="92">
        <f>+C35+F35+I35+L35+O35+R35+U35+X35</f>
        <v>41</v>
      </c>
      <c r="AG34" s="100">
        <v>3</v>
      </c>
    </row>
    <row r="35" spans="1:33" ht="15.75" customHeight="1">
      <c r="A35" s="96"/>
      <c r="B35" s="98"/>
      <c r="C35" s="34">
        <v>13</v>
      </c>
      <c r="D35" s="35" t="s">
        <v>83</v>
      </c>
      <c r="E35" s="36">
        <v>4</v>
      </c>
      <c r="F35" s="89"/>
      <c r="G35" s="90"/>
      <c r="H35" s="91"/>
      <c r="I35" s="48">
        <v>2</v>
      </c>
      <c r="J35" s="49" t="s">
        <v>83</v>
      </c>
      <c r="K35" s="50">
        <v>12</v>
      </c>
      <c r="L35" s="34">
        <v>8</v>
      </c>
      <c r="M35" s="35" t="s">
        <v>83</v>
      </c>
      <c r="N35" s="36">
        <v>7</v>
      </c>
      <c r="O35" s="34">
        <v>8</v>
      </c>
      <c r="P35" s="35" t="s">
        <v>83</v>
      </c>
      <c r="Q35" s="36">
        <v>3</v>
      </c>
      <c r="R35" s="34">
        <v>3</v>
      </c>
      <c r="S35" s="35" t="s">
        <v>83</v>
      </c>
      <c r="T35" s="36">
        <v>2</v>
      </c>
      <c r="U35" s="48">
        <v>5</v>
      </c>
      <c r="V35" s="49" t="s">
        <v>83</v>
      </c>
      <c r="W35" s="50">
        <v>9</v>
      </c>
      <c r="X35" s="41">
        <v>2</v>
      </c>
      <c r="Y35" s="42" t="s">
        <v>83</v>
      </c>
      <c r="Z35" s="43">
        <v>2</v>
      </c>
      <c r="AA35" s="82"/>
      <c r="AB35" s="93"/>
      <c r="AC35" s="93"/>
      <c r="AD35" s="93"/>
      <c r="AE35" s="93"/>
      <c r="AF35" s="93"/>
      <c r="AG35" s="101"/>
    </row>
    <row r="36" spans="1:33" ht="15.75" customHeight="1">
      <c r="A36" s="96">
        <v>11</v>
      </c>
      <c r="B36" s="97" t="str">
        <f>IF(データ２!B22="","",VLOOKUP(A36,データ２!$A$2:$B$92,2))</f>
        <v>東港オーシャン</v>
      </c>
      <c r="C36" s="45"/>
      <c r="D36" s="46" t="s">
        <v>19</v>
      </c>
      <c r="E36" s="47"/>
      <c r="F36" s="31"/>
      <c r="G36" s="32" t="s">
        <v>18</v>
      </c>
      <c r="H36" s="33"/>
      <c r="I36" s="86" t="s">
        <v>82</v>
      </c>
      <c r="J36" s="87"/>
      <c r="K36" s="88"/>
      <c r="L36" s="45"/>
      <c r="M36" s="46" t="s">
        <v>19</v>
      </c>
      <c r="N36" s="47"/>
      <c r="O36" s="31"/>
      <c r="P36" s="32" t="s">
        <v>10</v>
      </c>
      <c r="Q36" s="33"/>
      <c r="R36" s="45"/>
      <c r="S36" s="46" t="s">
        <v>19</v>
      </c>
      <c r="T36" s="47"/>
      <c r="U36" s="45"/>
      <c r="V36" s="46" t="s">
        <v>19</v>
      </c>
      <c r="W36" s="47"/>
      <c r="X36" s="45"/>
      <c r="Y36" s="46" t="s">
        <v>28</v>
      </c>
      <c r="Z36" s="47"/>
      <c r="AA36" s="81">
        <f>COUNTIF(C36:Z37,"○")</f>
        <v>2</v>
      </c>
      <c r="AB36" s="92">
        <f>COUNTIF(C36:Z37,"●")</f>
        <v>5</v>
      </c>
      <c r="AC36" s="92">
        <f>COUNTIF(C36:Z37,"△")</f>
        <v>0</v>
      </c>
      <c r="AD36" s="92">
        <f>+AA36*3+AC36*1</f>
        <v>6</v>
      </c>
      <c r="AE36" s="92">
        <f>+E37+H37+K37+N37+Q37+T37+W37+Z37</f>
        <v>60</v>
      </c>
      <c r="AF36" s="92">
        <f>+C37+F37+I37+L37+O37+R37+U37+X37</f>
        <v>43</v>
      </c>
      <c r="AG36" s="100">
        <v>7</v>
      </c>
    </row>
    <row r="37" spans="1:33" ht="15.75" customHeight="1">
      <c r="A37" s="96"/>
      <c r="B37" s="98"/>
      <c r="C37" s="48">
        <v>9</v>
      </c>
      <c r="D37" s="49" t="s">
        <v>83</v>
      </c>
      <c r="E37" s="50">
        <v>10</v>
      </c>
      <c r="F37" s="34">
        <v>12</v>
      </c>
      <c r="G37" s="35" t="s">
        <v>83</v>
      </c>
      <c r="H37" s="36">
        <v>2</v>
      </c>
      <c r="I37" s="89"/>
      <c r="J37" s="90"/>
      <c r="K37" s="91"/>
      <c r="L37" s="48">
        <v>2</v>
      </c>
      <c r="M37" s="49" t="s">
        <v>83</v>
      </c>
      <c r="N37" s="50">
        <v>13</v>
      </c>
      <c r="O37" s="34">
        <v>9</v>
      </c>
      <c r="P37" s="35" t="s">
        <v>83</v>
      </c>
      <c r="Q37" s="36">
        <v>8</v>
      </c>
      <c r="R37" s="48">
        <v>2</v>
      </c>
      <c r="S37" s="49" t="s">
        <v>83</v>
      </c>
      <c r="T37" s="50">
        <v>7</v>
      </c>
      <c r="U37" s="48">
        <v>9</v>
      </c>
      <c r="V37" s="49" t="s">
        <v>83</v>
      </c>
      <c r="W37" s="50">
        <v>14</v>
      </c>
      <c r="X37" s="48">
        <v>0</v>
      </c>
      <c r="Y37" s="49" t="s">
        <v>83</v>
      </c>
      <c r="Z37" s="50">
        <v>6</v>
      </c>
      <c r="AA37" s="82"/>
      <c r="AB37" s="93"/>
      <c r="AC37" s="93"/>
      <c r="AD37" s="93"/>
      <c r="AE37" s="93"/>
      <c r="AF37" s="93"/>
      <c r="AG37" s="101"/>
    </row>
    <row r="38" spans="1:33" ht="15.75" customHeight="1">
      <c r="A38" s="96">
        <v>12</v>
      </c>
      <c r="B38" s="97" t="str">
        <f>IF(データ２!B24="","",VLOOKUP(A38,データ２!$A$2:$B$92,2))</f>
        <v>葛飾アニマルズ</v>
      </c>
      <c r="C38" s="31"/>
      <c r="D38" s="32" t="s">
        <v>18</v>
      </c>
      <c r="E38" s="33"/>
      <c r="F38" s="45"/>
      <c r="G38" s="46" t="s">
        <v>19</v>
      </c>
      <c r="H38" s="47"/>
      <c r="I38" s="31"/>
      <c r="J38" s="32" t="s">
        <v>18</v>
      </c>
      <c r="K38" s="33"/>
      <c r="L38" s="86" t="s">
        <v>82</v>
      </c>
      <c r="M38" s="87"/>
      <c r="N38" s="88"/>
      <c r="O38" s="31"/>
      <c r="P38" s="32" t="s">
        <v>18</v>
      </c>
      <c r="Q38" s="33"/>
      <c r="R38" s="45"/>
      <c r="S38" s="46" t="s">
        <v>19</v>
      </c>
      <c r="T38" s="47"/>
      <c r="U38" s="45"/>
      <c r="V38" s="46" t="s">
        <v>19</v>
      </c>
      <c r="W38" s="47"/>
      <c r="X38" s="45"/>
      <c r="Y38" s="46" t="s">
        <v>11</v>
      </c>
      <c r="Z38" s="47"/>
      <c r="AA38" s="81">
        <f>COUNTIF(C38:Z39,"○")</f>
        <v>3</v>
      </c>
      <c r="AB38" s="92">
        <f>COUNTIF(C38:Z39,"●")</f>
        <v>4</v>
      </c>
      <c r="AC38" s="92">
        <f>COUNTIF(C38:Z39,"△")</f>
        <v>0</v>
      </c>
      <c r="AD38" s="92">
        <f>+AA38*3+AC38*1</f>
        <v>9</v>
      </c>
      <c r="AE38" s="92">
        <f>+E39+H39+K39+N39+Q39+T39+W39+Z39</f>
        <v>47</v>
      </c>
      <c r="AF38" s="92">
        <f>+C39+F39+I39+L39+O39+R39+U39+X39</f>
        <v>57</v>
      </c>
      <c r="AG38" s="100">
        <v>5</v>
      </c>
    </row>
    <row r="39" spans="1:33" ht="15.75" customHeight="1">
      <c r="A39" s="96"/>
      <c r="B39" s="98"/>
      <c r="C39" s="34">
        <v>13</v>
      </c>
      <c r="D39" s="35" t="s">
        <v>83</v>
      </c>
      <c r="E39" s="36">
        <v>9</v>
      </c>
      <c r="F39" s="48">
        <v>7</v>
      </c>
      <c r="G39" s="49" t="s">
        <v>83</v>
      </c>
      <c r="H39" s="50">
        <v>8</v>
      </c>
      <c r="I39" s="34">
        <v>13</v>
      </c>
      <c r="J39" s="35" t="s">
        <v>83</v>
      </c>
      <c r="K39" s="36">
        <v>2</v>
      </c>
      <c r="L39" s="89"/>
      <c r="M39" s="90"/>
      <c r="N39" s="91"/>
      <c r="O39" s="34">
        <v>8</v>
      </c>
      <c r="P39" s="35" t="s">
        <v>83</v>
      </c>
      <c r="Q39" s="36">
        <v>1</v>
      </c>
      <c r="R39" s="48">
        <v>5</v>
      </c>
      <c r="S39" s="49" t="s">
        <v>83</v>
      </c>
      <c r="T39" s="50">
        <v>11</v>
      </c>
      <c r="U39" s="48">
        <v>8</v>
      </c>
      <c r="V39" s="49" t="s">
        <v>83</v>
      </c>
      <c r="W39" s="50">
        <v>12</v>
      </c>
      <c r="X39" s="48">
        <v>3</v>
      </c>
      <c r="Y39" s="49" t="s">
        <v>83</v>
      </c>
      <c r="Z39" s="50">
        <v>4</v>
      </c>
      <c r="AA39" s="82"/>
      <c r="AB39" s="93"/>
      <c r="AC39" s="93"/>
      <c r="AD39" s="93"/>
      <c r="AE39" s="93"/>
      <c r="AF39" s="93"/>
      <c r="AG39" s="101"/>
    </row>
    <row r="40" spans="1:33" ht="15.75" customHeight="1">
      <c r="A40" s="96">
        <v>13</v>
      </c>
      <c r="B40" s="97" t="str">
        <f>IF(データ２!B26="","",VLOOKUP(A40,データ２!$A$2:$B$92,2))</f>
        <v>淀四ライオンズ</v>
      </c>
      <c r="C40" s="45"/>
      <c r="D40" s="46" t="s">
        <v>15</v>
      </c>
      <c r="E40" s="47"/>
      <c r="F40" s="45"/>
      <c r="G40" s="46" t="s">
        <v>19</v>
      </c>
      <c r="H40" s="47"/>
      <c r="I40" s="45"/>
      <c r="J40" s="46" t="s">
        <v>11</v>
      </c>
      <c r="K40" s="47"/>
      <c r="L40" s="45"/>
      <c r="M40" s="46" t="s">
        <v>19</v>
      </c>
      <c r="N40" s="47"/>
      <c r="O40" s="86" t="s">
        <v>82</v>
      </c>
      <c r="P40" s="87"/>
      <c r="Q40" s="88"/>
      <c r="R40" s="45"/>
      <c r="S40" s="46" t="s">
        <v>19</v>
      </c>
      <c r="T40" s="47"/>
      <c r="U40" s="45"/>
      <c r="V40" s="46" t="s">
        <v>9</v>
      </c>
      <c r="W40" s="47"/>
      <c r="X40" s="31"/>
      <c r="Y40" s="32" t="s">
        <v>18</v>
      </c>
      <c r="Z40" s="33"/>
      <c r="AA40" s="81">
        <f>COUNTIF(C40:Z41,"○")</f>
        <v>1</v>
      </c>
      <c r="AB40" s="92">
        <f>COUNTIF(C40:Z41,"●")</f>
        <v>6</v>
      </c>
      <c r="AC40" s="92">
        <f>COUNTIF(C40:Z41,"△")</f>
        <v>0</v>
      </c>
      <c r="AD40" s="92">
        <f>+AA40*3+AC40*1</f>
        <v>3</v>
      </c>
      <c r="AE40" s="92">
        <f>+E41+H41+K41+N41+Q41+T41+W41+Z41</f>
        <v>59</v>
      </c>
      <c r="AF40" s="92">
        <f>+C41+F41+I41+L41+O41+R41+U41+X41</f>
        <v>37</v>
      </c>
      <c r="AG40" s="100">
        <v>8</v>
      </c>
    </row>
    <row r="41" spans="1:33" ht="15.75" customHeight="1">
      <c r="A41" s="96"/>
      <c r="B41" s="98"/>
      <c r="C41" s="48">
        <v>4</v>
      </c>
      <c r="D41" s="49" t="s">
        <v>83</v>
      </c>
      <c r="E41" s="50">
        <v>10</v>
      </c>
      <c r="F41" s="48">
        <v>3</v>
      </c>
      <c r="G41" s="49" t="s">
        <v>83</v>
      </c>
      <c r="H41" s="50">
        <v>8</v>
      </c>
      <c r="I41" s="48">
        <v>8</v>
      </c>
      <c r="J41" s="49" t="s">
        <v>83</v>
      </c>
      <c r="K41" s="50">
        <v>9</v>
      </c>
      <c r="L41" s="48">
        <v>1</v>
      </c>
      <c r="M41" s="49" t="s">
        <v>83</v>
      </c>
      <c r="N41" s="50">
        <v>8</v>
      </c>
      <c r="O41" s="89"/>
      <c r="P41" s="90"/>
      <c r="Q41" s="91"/>
      <c r="R41" s="48">
        <v>8</v>
      </c>
      <c r="S41" s="49" t="s">
        <v>83</v>
      </c>
      <c r="T41" s="50">
        <v>9</v>
      </c>
      <c r="U41" s="48">
        <v>7</v>
      </c>
      <c r="V41" s="49" t="s">
        <v>83</v>
      </c>
      <c r="W41" s="50">
        <v>13</v>
      </c>
      <c r="X41" s="34">
        <v>6</v>
      </c>
      <c r="Y41" s="35" t="s">
        <v>83</v>
      </c>
      <c r="Z41" s="36">
        <v>2</v>
      </c>
      <c r="AA41" s="82"/>
      <c r="AB41" s="93"/>
      <c r="AC41" s="93"/>
      <c r="AD41" s="93"/>
      <c r="AE41" s="93"/>
      <c r="AF41" s="93"/>
      <c r="AG41" s="101"/>
    </row>
    <row r="42" spans="1:33" ht="15.75" customHeight="1">
      <c r="A42" s="99">
        <v>14</v>
      </c>
      <c r="B42" s="97" t="str">
        <f>IF(データ２!B28="","",VLOOKUP(A42,データ２!$A$2:$B$92,2))</f>
        <v>高島 エイト</v>
      </c>
      <c r="C42" s="31"/>
      <c r="D42" s="32" t="s">
        <v>18</v>
      </c>
      <c r="E42" s="33"/>
      <c r="F42" s="45"/>
      <c r="G42" s="46" t="s">
        <v>19</v>
      </c>
      <c r="H42" s="47"/>
      <c r="I42" s="31"/>
      <c r="J42" s="32" t="s">
        <v>18</v>
      </c>
      <c r="K42" s="33"/>
      <c r="L42" s="31"/>
      <c r="M42" s="32" t="s">
        <v>18</v>
      </c>
      <c r="N42" s="33"/>
      <c r="O42" s="31"/>
      <c r="P42" s="32" t="s">
        <v>18</v>
      </c>
      <c r="Q42" s="33"/>
      <c r="R42" s="86" t="s">
        <v>82</v>
      </c>
      <c r="S42" s="87"/>
      <c r="T42" s="88"/>
      <c r="U42" s="45"/>
      <c r="V42" s="46" t="s">
        <v>25</v>
      </c>
      <c r="W42" s="47"/>
      <c r="X42" s="31"/>
      <c r="Y42" s="32" t="s">
        <v>10</v>
      </c>
      <c r="Z42" s="33"/>
      <c r="AA42" s="81">
        <f>COUNTIF(C42:Z43,"○")</f>
        <v>5</v>
      </c>
      <c r="AB42" s="92">
        <f>COUNTIF(C42:Z43,"●")</f>
        <v>2</v>
      </c>
      <c r="AC42" s="92">
        <f>COUNTIF(C42:Z43,"△")</f>
        <v>0</v>
      </c>
      <c r="AD42" s="92">
        <f>+AA42*3+AC42*1</f>
        <v>15</v>
      </c>
      <c r="AE42" s="92">
        <f>+E43+H43+K43+N43+Q43+T43+W43+Z43</f>
        <v>31</v>
      </c>
      <c r="AF42" s="92">
        <f>+C43+F43+I43+L43+O43+R43+U43+X43</f>
        <v>51</v>
      </c>
      <c r="AG42" s="100">
        <v>2</v>
      </c>
    </row>
    <row r="43" spans="1:33" ht="15.75" customHeight="1">
      <c r="A43" s="99"/>
      <c r="B43" s="98"/>
      <c r="C43" s="34">
        <v>12</v>
      </c>
      <c r="D43" s="35" t="s">
        <v>83</v>
      </c>
      <c r="E43" s="36">
        <v>3</v>
      </c>
      <c r="F43" s="48">
        <v>2</v>
      </c>
      <c r="G43" s="49" t="s">
        <v>83</v>
      </c>
      <c r="H43" s="50">
        <v>3</v>
      </c>
      <c r="I43" s="34">
        <v>7</v>
      </c>
      <c r="J43" s="35" t="s">
        <v>83</v>
      </c>
      <c r="K43" s="36">
        <v>2</v>
      </c>
      <c r="L43" s="34">
        <v>11</v>
      </c>
      <c r="M43" s="35" t="s">
        <v>83</v>
      </c>
      <c r="N43" s="36">
        <v>5</v>
      </c>
      <c r="O43" s="34">
        <v>9</v>
      </c>
      <c r="P43" s="35" t="s">
        <v>83</v>
      </c>
      <c r="Q43" s="36">
        <v>8</v>
      </c>
      <c r="R43" s="89"/>
      <c r="S43" s="90"/>
      <c r="T43" s="91"/>
      <c r="U43" s="48">
        <v>6</v>
      </c>
      <c r="V43" s="49" t="s">
        <v>83</v>
      </c>
      <c r="W43" s="50">
        <v>8</v>
      </c>
      <c r="X43" s="34">
        <v>4</v>
      </c>
      <c r="Y43" s="35" t="s">
        <v>83</v>
      </c>
      <c r="Z43" s="36">
        <v>2</v>
      </c>
      <c r="AA43" s="82"/>
      <c r="AB43" s="93"/>
      <c r="AC43" s="93"/>
      <c r="AD43" s="93"/>
      <c r="AE43" s="93"/>
      <c r="AF43" s="93"/>
      <c r="AG43" s="101"/>
    </row>
    <row r="44" spans="1:33" ht="15.75" customHeight="1">
      <c r="A44" s="96">
        <v>15</v>
      </c>
      <c r="B44" s="97" t="str">
        <f>IF(データ２!B30="","",VLOOKUP(A44,データ２!$A$2:$B$92,2))</f>
        <v>池雪ジュニアＳ</v>
      </c>
      <c r="C44" s="45"/>
      <c r="D44" s="46" t="s">
        <v>19</v>
      </c>
      <c r="E44" s="47"/>
      <c r="F44" s="31"/>
      <c r="G44" s="32" t="s">
        <v>18</v>
      </c>
      <c r="H44" s="33"/>
      <c r="I44" s="31"/>
      <c r="J44" s="32" t="s">
        <v>18</v>
      </c>
      <c r="K44" s="33"/>
      <c r="L44" s="31"/>
      <c r="M44" s="32" t="s">
        <v>18</v>
      </c>
      <c r="N44" s="33"/>
      <c r="O44" s="31"/>
      <c r="P44" s="32" t="s">
        <v>8</v>
      </c>
      <c r="Q44" s="33"/>
      <c r="R44" s="31"/>
      <c r="S44" s="32" t="s">
        <v>26</v>
      </c>
      <c r="T44" s="33"/>
      <c r="U44" s="86" t="s">
        <v>82</v>
      </c>
      <c r="V44" s="87"/>
      <c r="W44" s="88"/>
      <c r="X44" s="31"/>
      <c r="Y44" s="32" t="s">
        <v>18</v>
      </c>
      <c r="Z44" s="33"/>
      <c r="AA44" s="81">
        <f>COUNTIF(C44:Z45,"○")</f>
        <v>6</v>
      </c>
      <c r="AB44" s="92">
        <f>COUNTIF(C44:Z45,"●")</f>
        <v>1</v>
      </c>
      <c r="AC44" s="92">
        <f>COUNTIF(C44:Z45,"△")</f>
        <v>0</v>
      </c>
      <c r="AD44" s="92">
        <f>+AA44*3+AC44*1</f>
        <v>18</v>
      </c>
      <c r="AE44" s="92">
        <f>+E45+H45+K45+N45+Q45+T45+W45+Z45</f>
        <v>55</v>
      </c>
      <c r="AF44" s="92">
        <f>+C45+F45+I45+L45+O45+R45+U45+X45</f>
        <v>66</v>
      </c>
      <c r="AG44" s="100">
        <v>1</v>
      </c>
    </row>
    <row r="45" spans="1:33" ht="15.75" customHeight="1">
      <c r="A45" s="96"/>
      <c r="B45" s="98"/>
      <c r="C45" s="48">
        <v>3</v>
      </c>
      <c r="D45" s="49" t="s">
        <v>83</v>
      </c>
      <c r="E45" s="50">
        <v>14</v>
      </c>
      <c r="F45" s="34">
        <v>9</v>
      </c>
      <c r="G45" s="35" t="s">
        <v>83</v>
      </c>
      <c r="H45" s="36">
        <v>5</v>
      </c>
      <c r="I45" s="34">
        <v>14</v>
      </c>
      <c r="J45" s="35" t="s">
        <v>83</v>
      </c>
      <c r="K45" s="36">
        <v>9</v>
      </c>
      <c r="L45" s="34">
        <v>12</v>
      </c>
      <c r="M45" s="35" t="s">
        <v>83</v>
      </c>
      <c r="N45" s="36">
        <v>8</v>
      </c>
      <c r="O45" s="34">
        <v>13</v>
      </c>
      <c r="P45" s="35" t="s">
        <v>83</v>
      </c>
      <c r="Q45" s="36">
        <v>7</v>
      </c>
      <c r="R45" s="34">
        <v>8</v>
      </c>
      <c r="S45" s="35" t="s">
        <v>83</v>
      </c>
      <c r="T45" s="36">
        <v>6</v>
      </c>
      <c r="U45" s="89"/>
      <c r="V45" s="90"/>
      <c r="W45" s="91"/>
      <c r="X45" s="34">
        <v>7</v>
      </c>
      <c r="Y45" s="35" t="s">
        <v>83</v>
      </c>
      <c r="Z45" s="36">
        <v>6</v>
      </c>
      <c r="AA45" s="82"/>
      <c r="AB45" s="93"/>
      <c r="AC45" s="93"/>
      <c r="AD45" s="93"/>
      <c r="AE45" s="93"/>
      <c r="AF45" s="93"/>
      <c r="AG45" s="101"/>
    </row>
    <row r="46" spans="1:33" ht="15.75" customHeight="1">
      <c r="A46" s="96">
        <v>16</v>
      </c>
      <c r="B46" s="97" t="str">
        <f>IF(データ２!B32="","",VLOOKUP(A46,データ２!$A$2:$B$92,2))</f>
        <v>駒込チャイルド</v>
      </c>
      <c r="C46" s="31"/>
      <c r="D46" s="32" t="s">
        <v>18</v>
      </c>
      <c r="E46" s="33"/>
      <c r="F46" s="38"/>
      <c r="G46" s="39" t="s">
        <v>30</v>
      </c>
      <c r="H46" s="40"/>
      <c r="I46" s="31"/>
      <c r="J46" s="32" t="s">
        <v>29</v>
      </c>
      <c r="K46" s="33"/>
      <c r="L46" s="31"/>
      <c r="M46" s="32" t="s">
        <v>10</v>
      </c>
      <c r="N46" s="33"/>
      <c r="O46" s="45"/>
      <c r="P46" s="46" t="s">
        <v>19</v>
      </c>
      <c r="Q46" s="47"/>
      <c r="R46" s="45"/>
      <c r="S46" s="46" t="s">
        <v>11</v>
      </c>
      <c r="T46" s="47"/>
      <c r="U46" s="45"/>
      <c r="V46" s="46" t="s">
        <v>19</v>
      </c>
      <c r="W46" s="47"/>
      <c r="X46" s="86" t="s">
        <v>82</v>
      </c>
      <c r="Y46" s="87"/>
      <c r="Z46" s="88"/>
      <c r="AA46" s="81">
        <f>COUNTIF(C46:Z47,"○")</f>
        <v>3</v>
      </c>
      <c r="AB46" s="92">
        <f>COUNTIF(C46:Z47,"●")</f>
        <v>3</v>
      </c>
      <c r="AC46" s="92">
        <f>COUNTIF(C46:Z47,"△")</f>
        <v>1</v>
      </c>
      <c r="AD46" s="92">
        <f>+AA46*3+AC46*1</f>
        <v>10</v>
      </c>
      <c r="AE46" s="92">
        <f>+E47+H47+K47+N47+Q47+T47+W47+Z47</f>
        <v>29</v>
      </c>
      <c r="AF46" s="92">
        <f>+C47+F47+I47+L47+O47+R47+U47+X47</f>
        <v>30</v>
      </c>
      <c r="AG46" s="100">
        <v>4</v>
      </c>
    </row>
    <row r="47" spans="1:33" ht="15.75" customHeight="1">
      <c r="A47" s="96"/>
      <c r="B47" s="98"/>
      <c r="C47" s="34">
        <v>8</v>
      </c>
      <c r="D47" s="35" t="s">
        <v>83</v>
      </c>
      <c r="E47" s="36">
        <v>7</v>
      </c>
      <c r="F47" s="41">
        <v>2</v>
      </c>
      <c r="G47" s="42" t="s">
        <v>83</v>
      </c>
      <c r="H47" s="43">
        <v>2</v>
      </c>
      <c r="I47" s="34">
        <v>6</v>
      </c>
      <c r="J47" s="35" t="s">
        <v>83</v>
      </c>
      <c r="K47" s="36">
        <v>0</v>
      </c>
      <c r="L47" s="34">
        <v>4</v>
      </c>
      <c r="M47" s="35" t="s">
        <v>83</v>
      </c>
      <c r="N47" s="36">
        <v>3</v>
      </c>
      <c r="O47" s="48">
        <v>2</v>
      </c>
      <c r="P47" s="49" t="s">
        <v>83</v>
      </c>
      <c r="Q47" s="50">
        <v>6</v>
      </c>
      <c r="R47" s="48">
        <v>2</v>
      </c>
      <c r="S47" s="49" t="s">
        <v>83</v>
      </c>
      <c r="T47" s="50">
        <v>4</v>
      </c>
      <c r="U47" s="48">
        <v>6</v>
      </c>
      <c r="V47" s="49" t="s">
        <v>83</v>
      </c>
      <c r="W47" s="50">
        <v>7</v>
      </c>
      <c r="X47" s="89"/>
      <c r="Y47" s="90"/>
      <c r="Z47" s="91"/>
      <c r="AA47" s="82"/>
      <c r="AB47" s="93"/>
      <c r="AC47" s="93"/>
      <c r="AD47" s="93"/>
      <c r="AE47" s="93"/>
      <c r="AF47" s="93"/>
      <c r="AG47" s="101"/>
    </row>
    <row r="48" spans="27:29" ht="16.5">
      <c r="AA48" s="18">
        <f>SUM(AA32:AA47)</f>
        <v>27</v>
      </c>
      <c r="AB48" s="18">
        <f>SUM(AB32:AB47)</f>
        <v>27</v>
      </c>
      <c r="AC48" s="18">
        <f>SUM(AC32:AC47)</f>
        <v>2</v>
      </c>
    </row>
    <row r="50" ht="16.5">
      <c r="AA50" s="58"/>
    </row>
    <row r="58" spans="2:26" ht="16.5">
      <c r="B58" s="12">
        <f>+データ１!B59</f>
        <v>0</v>
      </c>
      <c r="C58" s="9" t="str">
        <f>+データ１!$B$4</f>
        <v>２００８年 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33" ht="129.75" customHeight="1">
      <c r="B59" s="20" t="str">
        <f>+データ１!B10</f>
        <v>スーパーリ－グ 　　                  　　　 第２回大会  　　　        　　Cブロック     　　              ２００８</v>
      </c>
      <c r="C59" s="78" t="str">
        <f>+IF(B60="","",+B60)</f>
        <v>大島中央</v>
      </c>
      <c r="D59" s="79"/>
      <c r="E59" s="80"/>
      <c r="F59" s="78" t="str">
        <f>+IF(B62="","",+B62)</f>
        <v>リトルロジャース</v>
      </c>
      <c r="G59" s="79"/>
      <c r="H59" s="80"/>
      <c r="I59" s="78" t="str">
        <f>+IF(B64="","",+B64)</f>
        <v>旭丘野球部</v>
      </c>
      <c r="J59" s="79"/>
      <c r="K59" s="80"/>
      <c r="L59" s="78" t="str">
        <f>+IF(B66="","",+B66)</f>
        <v>トゥールスジュニア</v>
      </c>
      <c r="M59" s="79"/>
      <c r="N59" s="80"/>
      <c r="O59" s="78" t="str">
        <f>+IF(B68="","",+B68)</f>
        <v>球友ジュニアーズ</v>
      </c>
      <c r="P59" s="79"/>
      <c r="Q59" s="80"/>
      <c r="R59" s="78" t="str">
        <f>+IF(B70="","",+B70)</f>
        <v>不動パイレーツ</v>
      </c>
      <c r="S59" s="79"/>
      <c r="T59" s="80"/>
      <c r="U59" s="78" t="str">
        <f>+IF(B72="","",+B72)</f>
        <v>品川ツインバード</v>
      </c>
      <c r="V59" s="79"/>
      <c r="W59" s="80"/>
      <c r="X59" s="78" t="str">
        <f>+IF(B74="","",+B74)</f>
        <v>オール麻布</v>
      </c>
      <c r="Y59" s="79"/>
      <c r="Z59" s="80"/>
      <c r="AA59" s="21" t="s">
        <v>61</v>
      </c>
      <c r="AB59" s="16" t="s">
        <v>62</v>
      </c>
      <c r="AC59" s="16" t="s">
        <v>63</v>
      </c>
      <c r="AD59" s="14" t="s">
        <v>74</v>
      </c>
      <c r="AE59" s="15" t="s">
        <v>76</v>
      </c>
      <c r="AF59" s="15" t="s">
        <v>77</v>
      </c>
      <c r="AG59" s="14" t="s">
        <v>75</v>
      </c>
    </row>
    <row r="60" spans="1:33" ht="15.75" customHeight="1">
      <c r="A60" s="96">
        <v>17</v>
      </c>
      <c r="B60" s="94" t="str">
        <f>IF(データ２!B34="","",VLOOKUP(A60,データ２!$A$2:$B$92,2))</f>
        <v>大島中央</v>
      </c>
      <c r="C60" s="86" t="s">
        <v>82</v>
      </c>
      <c r="D60" s="87"/>
      <c r="E60" s="88"/>
      <c r="F60" s="45"/>
      <c r="G60" s="46" t="s">
        <v>19</v>
      </c>
      <c r="H60" s="47"/>
      <c r="I60" s="31"/>
      <c r="J60" s="32" t="s">
        <v>18</v>
      </c>
      <c r="K60" s="33"/>
      <c r="L60" s="38"/>
      <c r="M60" s="39" t="s">
        <v>30</v>
      </c>
      <c r="N60" s="40"/>
      <c r="O60" s="31"/>
      <c r="P60" s="32" t="s">
        <v>18</v>
      </c>
      <c r="Q60" s="33"/>
      <c r="R60" s="31"/>
      <c r="S60" s="32" t="s">
        <v>18</v>
      </c>
      <c r="T60" s="33"/>
      <c r="U60" s="45"/>
      <c r="V60" s="46" t="s">
        <v>19</v>
      </c>
      <c r="W60" s="47"/>
      <c r="X60" s="45"/>
      <c r="Y60" s="46" t="s">
        <v>19</v>
      </c>
      <c r="Z60" s="47"/>
      <c r="AA60" s="81">
        <f>COUNTIF(C60:Z61,"○")</f>
        <v>3</v>
      </c>
      <c r="AB60" s="92">
        <f>COUNTIF(C60:Z61,"●")</f>
        <v>3</v>
      </c>
      <c r="AC60" s="92">
        <f>COUNTIF(C60:Z61,"△")</f>
        <v>1</v>
      </c>
      <c r="AD60" s="92">
        <f>+AA60*3+AC60*1</f>
        <v>10</v>
      </c>
      <c r="AE60" s="92">
        <f>+E61+H61+K61+N61+Q61+T61+W61+Z61</f>
        <v>38</v>
      </c>
      <c r="AF60" s="92">
        <f>+C61+F61+I61+L61+O61+R61+U61+X61</f>
        <v>41</v>
      </c>
      <c r="AG60" s="104">
        <v>4</v>
      </c>
    </row>
    <row r="61" spans="1:33" ht="15.75" customHeight="1">
      <c r="A61" s="96"/>
      <c r="B61" s="95"/>
      <c r="C61" s="89"/>
      <c r="D61" s="90"/>
      <c r="E61" s="91"/>
      <c r="F61" s="48">
        <v>8</v>
      </c>
      <c r="G61" s="49" t="s">
        <v>83</v>
      </c>
      <c r="H61" s="50">
        <v>12</v>
      </c>
      <c r="I61" s="34">
        <v>7</v>
      </c>
      <c r="J61" s="35" t="s">
        <v>83</v>
      </c>
      <c r="K61" s="36">
        <v>1</v>
      </c>
      <c r="L61" s="41">
        <v>4</v>
      </c>
      <c r="M61" s="42" t="s">
        <v>83</v>
      </c>
      <c r="N61" s="43">
        <v>4</v>
      </c>
      <c r="O61" s="34">
        <v>11</v>
      </c>
      <c r="P61" s="35" t="s">
        <v>83</v>
      </c>
      <c r="Q61" s="36">
        <v>4</v>
      </c>
      <c r="R61" s="34">
        <v>5</v>
      </c>
      <c r="S61" s="35" t="s">
        <v>83</v>
      </c>
      <c r="T61" s="36">
        <v>3</v>
      </c>
      <c r="U61" s="48">
        <v>3</v>
      </c>
      <c r="V61" s="49" t="s">
        <v>83</v>
      </c>
      <c r="W61" s="50">
        <v>4</v>
      </c>
      <c r="X61" s="48">
        <v>3</v>
      </c>
      <c r="Y61" s="49" t="s">
        <v>83</v>
      </c>
      <c r="Z61" s="50">
        <v>10</v>
      </c>
      <c r="AA61" s="82"/>
      <c r="AB61" s="93"/>
      <c r="AC61" s="93"/>
      <c r="AD61" s="93"/>
      <c r="AE61" s="93"/>
      <c r="AF61" s="93"/>
      <c r="AG61" s="105"/>
    </row>
    <row r="62" spans="1:33" ht="15.75" customHeight="1">
      <c r="A62" s="96">
        <v>18</v>
      </c>
      <c r="B62" s="94" t="str">
        <f>IF(データ２!B36="","",VLOOKUP(A62,データ２!$A$2:$B$92,2))</f>
        <v>リトルロジャース</v>
      </c>
      <c r="C62" s="31"/>
      <c r="D62" s="32" t="s">
        <v>18</v>
      </c>
      <c r="E62" s="33"/>
      <c r="F62" s="86" t="s">
        <v>82</v>
      </c>
      <c r="G62" s="87"/>
      <c r="H62" s="88"/>
      <c r="I62" s="31"/>
      <c r="J62" s="32" t="s">
        <v>18</v>
      </c>
      <c r="K62" s="33"/>
      <c r="L62" s="31"/>
      <c r="M62" s="32" t="s">
        <v>0</v>
      </c>
      <c r="N62" s="33"/>
      <c r="O62" s="31"/>
      <c r="P62" s="32" t="s">
        <v>18</v>
      </c>
      <c r="Q62" s="33"/>
      <c r="R62" s="31"/>
      <c r="S62" s="32" t="s">
        <v>16</v>
      </c>
      <c r="T62" s="33"/>
      <c r="U62" s="31"/>
      <c r="V62" s="32" t="s">
        <v>18</v>
      </c>
      <c r="W62" s="33"/>
      <c r="X62" s="71"/>
      <c r="Y62" s="72" t="s">
        <v>18</v>
      </c>
      <c r="Z62" s="73"/>
      <c r="AA62" s="81">
        <f>COUNTIF(C62:Z63,"○")</f>
        <v>7</v>
      </c>
      <c r="AB62" s="92">
        <f>COUNTIF(C62:Z63,"●")</f>
        <v>0</v>
      </c>
      <c r="AC62" s="92">
        <f>COUNTIF(C62:Z63,"△")</f>
        <v>0</v>
      </c>
      <c r="AD62" s="92">
        <f>+AA62*3+AC62*1</f>
        <v>21</v>
      </c>
      <c r="AE62" s="92">
        <f>+E63+H63+K63+N63+Q63+T63+W63+Z63</f>
        <v>21</v>
      </c>
      <c r="AF62" s="92">
        <f>+C63+F63+I63+L63+O63+R63+U63+X63</f>
        <v>54</v>
      </c>
      <c r="AG62" s="104">
        <v>1</v>
      </c>
    </row>
    <row r="63" spans="1:33" ht="15.75" customHeight="1">
      <c r="A63" s="96"/>
      <c r="B63" s="95"/>
      <c r="C63" s="34">
        <v>12</v>
      </c>
      <c r="D63" s="35" t="s">
        <v>83</v>
      </c>
      <c r="E63" s="36">
        <v>8</v>
      </c>
      <c r="F63" s="89"/>
      <c r="G63" s="90"/>
      <c r="H63" s="91"/>
      <c r="I63" s="34">
        <v>3</v>
      </c>
      <c r="J63" s="35" t="s">
        <v>83</v>
      </c>
      <c r="K63" s="36">
        <v>2</v>
      </c>
      <c r="L63" s="34">
        <v>11</v>
      </c>
      <c r="M63" s="35" t="s">
        <v>83</v>
      </c>
      <c r="N63" s="36">
        <v>3</v>
      </c>
      <c r="O63" s="34">
        <v>12</v>
      </c>
      <c r="P63" s="35" t="s">
        <v>83</v>
      </c>
      <c r="Q63" s="36">
        <v>2</v>
      </c>
      <c r="R63" s="34">
        <v>6</v>
      </c>
      <c r="S63" s="35" t="s">
        <v>83</v>
      </c>
      <c r="T63" s="36">
        <v>1</v>
      </c>
      <c r="U63" s="34">
        <v>5</v>
      </c>
      <c r="V63" s="35" t="s">
        <v>83</v>
      </c>
      <c r="W63" s="36">
        <v>4</v>
      </c>
      <c r="X63" s="74">
        <v>5</v>
      </c>
      <c r="Y63" s="75" t="s">
        <v>83</v>
      </c>
      <c r="Z63" s="76">
        <v>1</v>
      </c>
      <c r="AA63" s="82"/>
      <c r="AB63" s="93"/>
      <c r="AC63" s="93"/>
      <c r="AD63" s="93"/>
      <c r="AE63" s="93"/>
      <c r="AF63" s="93"/>
      <c r="AG63" s="105"/>
    </row>
    <row r="64" spans="1:33" ht="15.75" customHeight="1">
      <c r="A64" s="96">
        <v>19</v>
      </c>
      <c r="B64" s="94" t="str">
        <f>IF(データ２!B38="","",VLOOKUP(A64,データ２!$A$2:$B$92,2))</f>
        <v>旭丘野球部</v>
      </c>
      <c r="C64" s="45"/>
      <c r="D64" s="46" t="s">
        <v>19</v>
      </c>
      <c r="E64" s="47"/>
      <c r="F64" s="45"/>
      <c r="G64" s="46" t="s">
        <v>19</v>
      </c>
      <c r="H64" s="47"/>
      <c r="I64" s="86" t="s">
        <v>82</v>
      </c>
      <c r="J64" s="87"/>
      <c r="K64" s="88"/>
      <c r="L64" s="31"/>
      <c r="M64" s="32" t="s">
        <v>18</v>
      </c>
      <c r="N64" s="33"/>
      <c r="O64" s="31"/>
      <c r="P64" s="32" t="s">
        <v>18</v>
      </c>
      <c r="Q64" s="33"/>
      <c r="R64" s="31"/>
      <c r="S64" s="32" t="s">
        <v>18</v>
      </c>
      <c r="T64" s="33"/>
      <c r="U64" s="31"/>
      <c r="V64" s="32" t="s">
        <v>4</v>
      </c>
      <c r="W64" s="33"/>
      <c r="X64" s="31"/>
      <c r="Y64" s="32" t="s">
        <v>5</v>
      </c>
      <c r="Z64" s="33"/>
      <c r="AA64" s="81">
        <f>COUNTIF(C64:Z65,"○")</f>
        <v>5</v>
      </c>
      <c r="AB64" s="92">
        <f>COUNTIF(C64:Z65,"●")</f>
        <v>2</v>
      </c>
      <c r="AC64" s="92">
        <f>COUNTIF(C64:Z65,"△")</f>
        <v>0</v>
      </c>
      <c r="AD64" s="92">
        <f>+AA64*3+AC64*1</f>
        <v>15</v>
      </c>
      <c r="AE64" s="92">
        <f>+E65+H65+K65+N65+Q65+T65+W65+Z65</f>
        <v>24</v>
      </c>
      <c r="AF64" s="92">
        <f>+C65+F65+I65+L65+O65+R65+U65+X65</f>
        <v>38</v>
      </c>
      <c r="AG64" s="104">
        <v>2</v>
      </c>
    </row>
    <row r="65" spans="1:33" ht="15.75" customHeight="1">
      <c r="A65" s="96"/>
      <c r="B65" s="95"/>
      <c r="C65" s="48">
        <v>1</v>
      </c>
      <c r="D65" s="49" t="s">
        <v>83</v>
      </c>
      <c r="E65" s="50">
        <v>7</v>
      </c>
      <c r="F65" s="48">
        <v>2</v>
      </c>
      <c r="G65" s="49" t="s">
        <v>83</v>
      </c>
      <c r="H65" s="50">
        <v>3</v>
      </c>
      <c r="I65" s="89"/>
      <c r="J65" s="90"/>
      <c r="K65" s="91"/>
      <c r="L65" s="34">
        <v>4</v>
      </c>
      <c r="M65" s="35" t="s">
        <v>83</v>
      </c>
      <c r="N65" s="36">
        <v>2</v>
      </c>
      <c r="O65" s="34">
        <v>9</v>
      </c>
      <c r="P65" s="35" t="s">
        <v>83</v>
      </c>
      <c r="Q65" s="36">
        <v>2</v>
      </c>
      <c r="R65" s="34">
        <v>10</v>
      </c>
      <c r="S65" s="35" t="s">
        <v>83</v>
      </c>
      <c r="T65" s="36">
        <v>3</v>
      </c>
      <c r="U65" s="34">
        <v>6</v>
      </c>
      <c r="V65" s="35" t="s">
        <v>83</v>
      </c>
      <c r="W65" s="36">
        <v>5</v>
      </c>
      <c r="X65" s="34">
        <v>6</v>
      </c>
      <c r="Y65" s="35" t="s">
        <v>83</v>
      </c>
      <c r="Z65" s="36">
        <v>2</v>
      </c>
      <c r="AA65" s="82"/>
      <c r="AB65" s="93"/>
      <c r="AC65" s="93"/>
      <c r="AD65" s="93"/>
      <c r="AE65" s="93"/>
      <c r="AF65" s="93"/>
      <c r="AG65" s="105"/>
    </row>
    <row r="66" spans="1:33" ht="15.75" customHeight="1">
      <c r="A66" s="99">
        <v>20</v>
      </c>
      <c r="B66" s="94" t="str">
        <f>IF(データ２!B40="","",VLOOKUP(A66,データ２!$A$2:$B$92,2))</f>
        <v>トゥールスジュニア</v>
      </c>
      <c r="C66" s="38"/>
      <c r="D66" s="39" t="s">
        <v>30</v>
      </c>
      <c r="E66" s="40"/>
      <c r="F66" s="45"/>
      <c r="G66" s="46" t="s">
        <v>1</v>
      </c>
      <c r="H66" s="47"/>
      <c r="I66" s="45"/>
      <c r="J66" s="46" t="s">
        <v>19</v>
      </c>
      <c r="K66" s="47"/>
      <c r="L66" s="86" t="s">
        <v>82</v>
      </c>
      <c r="M66" s="87"/>
      <c r="N66" s="88"/>
      <c r="O66" s="45"/>
      <c r="P66" s="46" t="s">
        <v>19</v>
      </c>
      <c r="Q66" s="47"/>
      <c r="R66" s="31"/>
      <c r="S66" s="32" t="s">
        <v>18</v>
      </c>
      <c r="T66" s="33"/>
      <c r="U66" s="31"/>
      <c r="V66" s="32" t="s">
        <v>18</v>
      </c>
      <c r="W66" s="33"/>
      <c r="X66" s="45"/>
      <c r="Y66" s="46" t="s">
        <v>19</v>
      </c>
      <c r="Z66" s="47"/>
      <c r="AA66" s="81">
        <f>COUNTIF(C66:Z67,"○")</f>
        <v>2</v>
      </c>
      <c r="AB66" s="92">
        <f>COUNTIF(C66:Z67,"●")</f>
        <v>4</v>
      </c>
      <c r="AC66" s="92">
        <f>COUNTIF(C66:Z67,"△")</f>
        <v>1</v>
      </c>
      <c r="AD66" s="92">
        <f>+AA66*3+AC66*1</f>
        <v>7</v>
      </c>
      <c r="AE66" s="92">
        <f>+E67+H67+K67+N67+Q67+T67+W67+Z67</f>
        <v>41</v>
      </c>
      <c r="AF66" s="92">
        <f>+C67+F67+I67+L67+O67+R67+U67+X67</f>
        <v>32</v>
      </c>
      <c r="AG66" s="104">
        <v>5</v>
      </c>
    </row>
    <row r="67" spans="1:33" ht="15.75" customHeight="1">
      <c r="A67" s="99"/>
      <c r="B67" s="95"/>
      <c r="C67" s="41">
        <v>4</v>
      </c>
      <c r="D67" s="42" t="s">
        <v>83</v>
      </c>
      <c r="E67" s="43">
        <v>4</v>
      </c>
      <c r="F67" s="48">
        <v>3</v>
      </c>
      <c r="G67" s="49" t="s">
        <v>83</v>
      </c>
      <c r="H67" s="50">
        <v>11</v>
      </c>
      <c r="I67" s="48">
        <v>2</v>
      </c>
      <c r="J67" s="49" t="s">
        <v>83</v>
      </c>
      <c r="K67" s="50">
        <v>4</v>
      </c>
      <c r="L67" s="89"/>
      <c r="M67" s="90"/>
      <c r="N67" s="91"/>
      <c r="O67" s="48">
        <v>4</v>
      </c>
      <c r="P67" s="49" t="s">
        <v>83</v>
      </c>
      <c r="Q67" s="50">
        <v>5</v>
      </c>
      <c r="R67" s="34">
        <v>7</v>
      </c>
      <c r="S67" s="35" t="s">
        <v>83</v>
      </c>
      <c r="T67" s="36">
        <v>5</v>
      </c>
      <c r="U67" s="34">
        <v>9</v>
      </c>
      <c r="V67" s="35" t="s">
        <v>83</v>
      </c>
      <c r="W67" s="36">
        <v>2</v>
      </c>
      <c r="X67" s="48">
        <v>3</v>
      </c>
      <c r="Y67" s="49" t="s">
        <v>83</v>
      </c>
      <c r="Z67" s="50">
        <v>10</v>
      </c>
      <c r="AA67" s="82"/>
      <c r="AB67" s="93"/>
      <c r="AC67" s="93"/>
      <c r="AD67" s="93"/>
      <c r="AE67" s="93"/>
      <c r="AF67" s="93"/>
      <c r="AG67" s="105"/>
    </row>
    <row r="68" spans="1:33" ht="15.75" customHeight="1">
      <c r="A68" s="96">
        <v>21</v>
      </c>
      <c r="B68" s="94" t="str">
        <f>IF(データ２!B42="","",VLOOKUP(A68,データ２!$A$2:$B$92,2))</f>
        <v>球友ジュニアーズ</v>
      </c>
      <c r="C68" s="45"/>
      <c r="D68" s="46" t="s">
        <v>19</v>
      </c>
      <c r="E68" s="47"/>
      <c r="F68" s="45"/>
      <c r="G68" s="46" t="s">
        <v>19</v>
      </c>
      <c r="H68" s="47"/>
      <c r="I68" s="45"/>
      <c r="J68" s="46" t="s">
        <v>19</v>
      </c>
      <c r="K68" s="47"/>
      <c r="L68" s="31"/>
      <c r="M68" s="32" t="s">
        <v>18</v>
      </c>
      <c r="N68" s="33"/>
      <c r="O68" s="86" t="s">
        <v>82</v>
      </c>
      <c r="P68" s="87"/>
      <c r="Q68" s="88"/>
      <c r="R68" s="38"/>
      <c r="S68" s="39" t="s">
        <v>30</v>
      </c>
      <c r="T68" s="40"/>
      <c r="U68" s="31"/>
      <c r="V68" s="32" t="s">
        <v>18</v>
      </c>
      <c r="W68" s="33"/>
      <c r="X68" s="45"/>
      <c r="Y68" s="46" t="s">
        <v>19</v>
      </c>
      <c r="Z68" s="47"/>
      <c r="AA68" s="81">
        <f>COUNTIF(C68:Z69,"○")</f>
        <v>2</v>
      </c>
      <c r="AB68" s="92">
        <f>COUNTIF(C68:Z69,"●")</f>
        <v>4</v>
      </c>
      <c r="AC68" s="92">
        <f>COUNTIF(C68:Z69,"△")</f>
        <v>1</v>
      </c>
      <c r="AD68" s="92">
        <f>+AA68*3+AC68*1</f>
        <v>7</v>
      </c>
      <c r="AE68" s="92">
        <f>+E69+H69+K69+N69+Q69+T69+W69+Z69</f>
        <v>52</v>
      </c>
      <c r="AF68" s="92">
        <f>+C69+F69+I69+L69+O69+R69+U69+X69</f>
        <v>25</v>
      </c>
      <c r="AG68" s="104">
        <v>6</v>
      </c>
    </row>
    <row r="69" spans="1:33" ht="15.75" customHeight="1">
      <c r="A69" s="96"/>
      <c r="B69" s="95"/>
      <c r="C69" s="48">
        <v>4</v>
      </c>
      <c r="D69" s="49" t="s">
        <v>83</v>
      </c>
      <c r="E69" s="50">
        <v>11</v>
      </c>
      <c r="F69" s="48">
        <v>2</v>
      </c>
      <c r="G69" s="49" t="s">
        <v>83</v>
      </c>
      <c r="H69" s="50">
        <v>12</v>
      </c>
      <c r="I69" s="48">
        <v>2</v>
      </c>
      <c r="J69" s="49" t="s">
        <v>83</v>
      </c>
      <c r="K69" s="50">
        <v>9</v>
      </c>
      <c r="L69" s="34">
        <v>5</v>
      </c>
      <c r="M69" s="35" t="s">
        <v>83</v>
      </c>
      <c r="N69" s="36">
        <v>4</v>
      </c>
      <c r="O69" s="89"/>
      <c r="P69" s="90"/>
      <c r="Q69" s="91"/>
      <c r="R69" s="41">
        <v>5</v>
      </c>
      <c r="S69" s="42" t="s">
        <v>83</v>
      </c>
      <c r="T69" s="43">
        <v>5</v>
      </c>
      <c r="U69" s="34">
        <v>4</v>
      </c>
      <c r="V69" s="35" t="s">
        <v>83</v>
      </c>
      <c r="W69" s="36">
        <v>3</v>
      </c>
      <c r="X69" s="48">
        <v>3</v>
      </c>
      <c r="Y69" s="49" t="s">
        <v>83</v>
      </c>
      <c r="Z69" s="50">
        <v>8</v>
      </c>
      <c r="AA69" s="82"/>
      <c r="AB69" s="93"/>
      <c r="AC69" s="93"/>
      <c r="AD69" s="93"/>
      <c r="AE69" s="93"/>
      <c r="AF69" s="93"/>
      <c r="AG69" s="105"/>
    </row>
    <row r="70" spans="1:33" ht="15.75" customHeight="1">
      <c r="A70" s="96">
        <v>22</v>
      </c>
      <c r="B70" s="94" t="str">
        <f>IF(データ２!B44="","",VLOOKUP(A70,データ２!$A$2:$B$92,2))</f>
        <v>不動パイレーツ</v>
      </c>
      <c r="C70" s="45"/>
      <c r="D70" s="46" t="s">
        <v>19</v>
      </c>
      <c r="E70" s="47"/>
      <c r="F70" s="45"/>
      <c r="G70" s="46" t="s">
        <v>15</v>
      </c>
      <c r="H70" s="47"/>
      <c r="I70" s="45"/>
      <c r="J70" s="46" t="s">
        <v>19</v>
      </c>
      <c r="K70" s="47"/>
      <c r="L70" s="45"/>
      <c r="M70" s="46" t="s">
        <v>19</v>
      </c>
      <c r="N70" s="47"/>
      <c r="O70" s="38"/>
      <c r="P70" s="39" t="s">
        <v>30</v>
      </c>
      <c r="Q70" s="40"/>
      <c r="R70" s="86" t="s">
        <v>82</v>
      </c>
      <c r="S70" s="87"/>
      <c r="T70" s="88"/>
      <c r="U70" s="31"/>
      <c r="V70" s="32" t="s">
        <v>18</v>
      </c>
      <c r="W70" s="33"/>
      <c r="X70" s="45"/>
      <c r="Y70" s="46" t="s">
        <v>19</v>
      </c>
      <c r="Z70" s="47"/>
      <c r="AA70" s="81">
        <f>COUNTIF(C70:Z71,"○")</f>
        <v>1</v>
      </c>
      <c r="AB70" s="92">
        <f>COUNTIF(C70:Z71,"●")</f>
        <v>5</v>
      </c>
      <c r="AC70" s="92">
        <f>COUNTIF(C70:Z71,"△")</f>
        <v>1</v>
      </c>
      <c r="AD70" s="92">
        <f>+AA70*3+AC70*1</f>
        <v>4</v>
      </c>
      <c r="AE70" s="92">
        <f>+E71+H71+K71+N71+Q71+T71+W71+Z71</f>
        <v>53</v>
      </c>
      <c r="AF70" s="92">
        <f>+C71+F71+I71+L71+O71+R71+U71+X71</f>
        <v>29</v>
      </c>
      <c r="AG70" s="104">
        <v>7</v>
      </c>
    </row>
    <row r="71" spans="1:33" ht="15.75" customHeight="1">
      <c r="A71" s="96"/>
      <c r="B71" s="95"/>
      <c r="C71" s="48">
        <v>3</v>
      </c>
      <c r="D71" s="49" t="s">
        <v>83</v>
      </c>
      <c r="E71" s="50">
        <v>5</v>
      </c>
      <c r="F71" s="48">
        <v>1</v>
      </c>
      <c r="G71" s="49" t="s">
        <v>83</v>
      </c>
      <c r="H71" s="50">
        <v>6</v>
      </c>
      <c r="I71" s="48">
        <v>3</v>
      </c>
      <c r="J71" s="49" t="s">
        <v>83</v>
      </c>
      <c r="K71" s="50">
        <v>10</v>
      </c>
      <c r="L71" s="48">
        <v>5</v>
      </c>
      <c r="M71" s="49" t="s">
        <v>83</v>
      </c>
      <c r="N71" s="50">
        <v>7</v>
      </c>
      <c r="O71" s="41">
        <v>5</v>
      </c>
      <c r="P71" s="42" t="s">
        <v>83</v>
      </c>
      <c r="Q71" s="43">
        <v>5</v>
      </c>
      <c r="R71" s="89"/>
      <c r="S71" s="90"/>
      <c r="T71" s="91"/>
      <c r="U71" s="34">
        <v>8</v>
      </c>
      <c r="V71" s="35" t="s">
        <v>83</v>
      </c>
      <c r="W71" s="36">
        <v>7</v>
      </c>
      <c r="X71" s="48">
        <v>4</v>
      </c>
      <c r="Y71" s="49" t="s">
        <v>83</v>
      </c>
      <c r="Z71" s="50">
        <v>13</v>
      </c>
      <c r="AA71" s="82"/>
      <c r="AB71" s="93"/>
      <c r="AC71" s="93"/>
      <c r="AD71" s="93"/>
      <c r="AE71" s="93"/>
      <c r="AF71" s="93"/>
      <c r="AG71" s="105"/>
    </row>
    <row r="72" spans="1:33" ht="15.75" customHeight="1">
      <c r="A72" s="96">
        <v>23</v>
      </c>
      <c r="B72" s="94" t="str">
        <f>IF(データ２!B46="","",VLOOKUP(A72,データ２!$A$2:$B$92,2))</f>
        <v>品川ツインバード</v>
      </c>
      <c r="C72" s="31"/>
      <c r="D72" s="32" t="s">
        <v>18</v>
      </c>
      <c r="E72" s="33"/>
      <c r="F72" s="45"/>
      <c r="G72" s="46" t="s">
        <v>19</v>
      </c>
      <c r="H72" s="47"/>
      <c r="I72" s="45"/>
      <c r="J72" s="46" t="s">
        <v>19</v>
      </c>
      <c r="K72" s="47"/>
      <c r="L72" s="45"/>
      <c r="M72" s="46" t="s">
        <v>19</v>
      </c>
      <c r="N72" s="47"/>
      <c r="O72" s="45"/>
      <c r="P72" s="46" t="s">
        <v>19</v>
      </c>
      <c r="Q72" s="47"/>
      <c r="R72" s="45"/>
      <c r="S72" s="46" t="s">
        <v>19</v>
      </c>
      <c r="T72" s="47"/>
      <c r="U72" s="86" t="s">
        <v>82</v>
      </c>
      <c r="V72" s="87"/>
      <c r="W72" s="88"/>
      <c r="X72" s="45"/>
      <c r="Y72" s="46" t="s">
        <v>28</v>
      </c>
      <c r="Z72" s="47"/>
      <c r="AA72" s="81">
        <f>COUNTIF(C72:Z73,"○")</f>
        <v>1</v>
      </c>
      <c r="AB72" s="92">
        <f>COUNTIF(C72:Z73,"●")</f>
        <v>6</v>
      </c>
      <c r="AC72" s="92">
        <f>COUNTIF(C72:Z73,"△")</f>
        <v>0</v>
      </c>
      <c r="AD72" s="92">
        <f>+AA72*3+AC72*1</f>
        <v>3</v>
      </c>
      <c r="AE72" s="92">
        <f>+E73+H73+K73+N73+Q73+T73+W73+Z73</f>
        <v>46</v>
      </c>
      <c r="AF72" s="92">
        <f>+C73+F73+I73+L73+O73+R73+U73+X73</f>
        <v>27</v>
      </c>
      <c r="AG72" s="104">
        <v>8</v>
      </c>
    </row>
    <row r="73" spans="1:33" ht="15.75" customHeight="1">
      <c r="A73" s="96"/>
      <c r="B73" s="95"/>
      <c r="C73" s="34">
        <v>4</v>
      </c>
      <c r="D73" s="35" t="s">
        <v>83</v>
      </c>
      <c r="E73" s="36">
        <v>3</v>
      </c>
      <c r="F73" s="48">
        <v>4</v>
      </c>
      <c r="G73" s="49" t="s">
        <v>83</v>
      </c>
      <c r="H73" s="50">
        <v>5</v>
      </c>
      <c r="I73" s="48">
        <v>5</v>
      </c>
      <c r="J73" s="49" t="s">
        <v>83</v>
      </c>
      <c r="K73" s="50">
        <v>6</v>
      </c>
      <c r="L73" s="48">
        <v>2</v>
      </c>
      <c r="M73" s="49" t="s">
        <v>83</v>
      </c>
      <c r="N73" s="50">
        <v>9</v>
      </c>
      <c r="O73" s="48">
        <v>3</v>
      </c>
      <c r="P73" s="49" t="s">
        <v>83</v>
      </c>
      <c r="Q73" s="50">
        <v>4</v>
      </c>
      <c r="R73" s="48">
        <v>7</v>
      </c>
      <c r="S73" s="49" t="s">
        <v>83</v>
      </c>
      <c r="T73" s="50">
        <v>8</v>
      </c>
      <c r="U73" s="89"/>
      <c r="V73" s="90"/>
      <c r="W73" s="91"/>
      <c r="X73" s="48">
        <v>2</v>
      </c>
      <c r="Y73" s="49" t="s">
        <v>83</v>
      </c>
      <c r="Z73" s="50">
        <v>11</v>
      </c>
      <c r="AA73" s="82"/>
      <c r="AB73" s="93"/>
      <c r="AC73" s="93"/>
      <c r="AD73" s="93"/>
      <c r="AE73" s="93"/>
      <c r="AF73" s="93"/>
      <c r="AG73" s="105"/>
    </row>
    <row r="74" spans="1:33" ht="15.75" customHeight="1">
      <c r="A74" s="96">
        <v>24</v>
      </c>
      <c r="B74" s="94" t="str">
        <f>IF(データ２!B48="","",VLOOKUP(A74,データ２!$A$2:$B$92,2))</f>
        <v>オール麻布</v>
      </c>
      <c r="C74" s="31"/>
      <c r="D74" s="32" t="s">
        <v>18</v>
      </c>
      <c r="E74" s="33"/>
      <c r="F74" s="65"/>
      <c r="G74" s="66" t="s">
        <v>19</v>
      </c>
      <c r="H74" s="67"/>
      <c r="I74" s="45"/>
      <c r="J74" s="46" t="s">
        <v>6</v>
      </c>
      <c r="K74" s="47"/>
      <c r="L74" s="31"/>
      <c r="M74" s="32" t="s">
        <v>18</v>
      </c>
      <c r="N74" s="33"/>
      <c r="O74" s="31"/>
      <c r="P74" s="32" t="s">
        <v>21</v>
      </c>
      <c r="Q74" s="33"/>
      <c r="R74" s="31"/>
      <c r="S74" s="32" t="s">
        <v>18</v>
      </c>
      <c r="T74" s="33"/>
      <c r="U74" s="31"/>
      <c r="V74" s="32" t="s">
        <v>29</v>
      </c>
      <c r="W74" s="33"/>
      <c r="X74" s="86" t="s">
        <v>82</v>
      </c>
      <c r="Y74" s="87"/>
      <c r="Z74" s="88"/>
      <c r="AA74" s="81">
        <f>COUNTIF(C74:Z75,"○")</f>
        <v>5</v>
      </c>
      <c r="AB74" s="92">
        <f>COUNTIF(C74:Z75,"●")</f>
        <v>2</v>
      </c>
      <c r="AC74" s="92">
        <f>COUNTIF(C74:Z75,"△")</f>
        <v>0</v>
      </c>
      <c r="AD74" s="92">
        <f>+AA74*3+AC74*1</f>
        <v>15</v>
      </c>
      <c r="AE74" s="92">
        <f>+E75+H75+K75+N75+Q75+T75+W75+Z75</f>
        <v>26</v>
      </c>
      <c r="AF74" s="92">
        <f>+C75+F75+I75+L75+O75+R75+U75+X75</f>
        <v>55</v>
      </c>
      <c r="AG74" s="104">
        <v>3</v>
      </c>
    </row>
    <row r="75" spans="1:33" ht="15.75" customHeight="1">
      <c r="A75" s="96"/>
      <c r="B75" s="95"/>
      <c r="C75" s="34">
        <v>10</v>
      </c>
      <c r="D75" s="35" t="s">
        <v>83</v>
      </c>
      <c r="E75" s="36">
        <v>3</v>
      </c>
      <c r="F75" s="68">
        <v>1</v>
      </c>
      <c r="G75" s="69" t="s">
        <v>83</v>
      </c>
      <c r="H75" s="70">
        <v>5</v>
      </c>
      <c r="I75" s="48">
        <v>2</v>
      </c>
      <c r="J75" s="49" t="s">
        <v>83</v>
      </c>
      <c r="K75" s="50">
        <v>6</v>
      </c>
      <c r="L75" s="34">
        <v>10</v>
      </c>
      <c r="M75" s="35" t="s">
        <v>83</v>
      </c>
      <c r="N75" s="36">
        <v>3</v>
      </c>
      <c r="O75" s="34">
        <v>8</v>
      </c>
      <c r="P75" s="35" t="s">
        <v>83</v>
      </c>
      <c r="Q75" s="36">
        <v>3</v>
      </c>
      <c r="R75" s="34">
        <v>13</v>
      </c>
      <c r="S75" s="35" t="s">
        <v>83</v>
      </c>
      <c r="T75" s="36">
        <v>4</v>
      </c>
      <c r="U75" s="34">
        <v>11</v>
      </c>
      <c r="V75" s="35" t="s">
        <v>83</v>
      </c>
      <c r="W75" s="36">
        <v>2</v>
      </c>
      <c r="X75" s="89"/>
      <c r="Y75" s="90"/>
      <c r="Z75" s="91"/>
      <c r="AA75" s="82"/>
      <c r="AB75" s="93"/>
      <c r="AC75" s="93"/>
      <c r="AD75" s="93"/>
      <c r="AE75" s="93"/>
      <c r="AF75" s="93"/>
      <c r="AG75" s="105"/>
    </row>
    <row r="76" spans="1:29" ht="13.5" customHeight="1">
      <c r="A76" s="11"/>
      <c r="B76" s="17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8">
        <v>26</v>
      </c>
      <c r="AB76" s="18">
        <v>26</v>
      </c>
      <c r="AC76" s="18">
        <f>SUM(AC60:AC75)</f>
        <v>4</v>
      </c>
    </row>
    <row r="77" spans="1:29" ht="13.5" customHeight="1">
      <c r="A77" s="11"/>
      <c r="B77" s="17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8"/>
      <c r="AB77" s="18"/>
      <c r="AC77" s="18"/>
    </row>
    <row r="78" spans="1:29" ht="13.5" customHeight="1">
      <c r="A78" s="11"/>
      <c r="B78" s="17"/>
      <c r="C78" s="10"/>
      <c r="D78" s="10"/>
      <c r="E78" s="10"/>
      <c r="F78" s="22"/>
      <c r="G78" s="23"/>
      <c r="H78" s="23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30"/>
      <c r="AB78" s="18"/>
      <c r="AC78" s="18"/>
    </row>
    <row r="79" spans="1:29" ht="13.5" customHeight="1">
      <c r="A79" s="11"/>
      <c r="B79" s="17"/>
      <c r="C79" s="10"/>
      <c r="D79" s="10"/>
      <c r="E79" s="24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8"/>
      <c r="AB79" s="18"/>
      <c r="AC79" s="18"/>
    </row>
    <row r="80" spans="1:29" ht="13.5" customHeight="1">
      <c r="A80" s="11"/>
      <c r="B80" s="17"/>
      <c r="C80" s="10"/>
      <c r="D80" s="10"/>
      <c r="E80" s="10"/>
      <c r="F80" s="22"/>
      <c r="G80" s="23"/>
      <c r="H80" s="23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8"/>
      <c r="AB80" s="18"/>
      <c r="AC80" s="18"/>
    </row>
    <row r="81" spans="1:29" ht="13.5" customHeight="1">
      <c r="A81" s="11"/>
      <c r="B81" s="17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8"/>
      <c r="AB81" s="18"/>
      <c r="AC81" s="18"/>
    </row>
    <row r="82" spans="1:29" ht="13.5" customHeight="1">
      <c r="A82" s="11"/>
      <c r="B82" s="17"/>
      <c r="C82" s="10"/>
      <c r="D82" s="10"/>
      <c r="E82" s="10"/>
      <c r="F82" s="22"/>
      <c r="G82" s="23"/>
      <c r="H82" s="23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8"/>
      <c r="AB82" s="18"/>
      <c r="AC82" s="18"/>
    </row>
    <row r="83" spans="1:29" ht="13.5" customHeight="1">
      <c r="A83" s="11"/>
      <c r="B83" s="17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8"/>
      <c r="AB83" s="18"/>
      <c r="AC83" s="18"/>
    </row>
    <row r="84" spans="1:29" ht="13.5" customHeight="1">
      <c r="A84" s="11"/>
      <c r="B84" s="17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8"/>
      <c r="AB84" s="18"/>
      <c r="AC84" s="18"/>
    </row>
    <row r="85" spans="1:29" ht="13.5" customHeight="1">
      <c r="A85" s="11"/>
      <c r="B85" s="17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8"/>
      <c r="AB85" s="18"/>
      <c r="AC85" s="18"/>
    </row>
    <row r="86" spans="1:29" ht="13.5" customHeight="1">
      <c r="A86" s="11"/>
      <c r="B86" s="17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8"/>
      <c r="AB86" s="18"/>
      <c r="AC86" s="18"/>
    </row>
    <row r="87" spans="2:26" ht="16.5">
      <c r="B87" s="12">
        <f>+データ１!B59</f>
        <v>0</v>
      </c>
      <c r="C87" s="9" t="str">
        <f>+データ１!$B$4</f>
        <v>２００８年 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33" ht="129.75" customHeight="1">
      <c r="B88" s="13" t="str">
        <f>+データ１!B12</f>
        <v>スーパーリ－グ 　　                  　　　 第２回大会  　　　        　　Dブロック     　　              ２００８</v>
      </c>
      <c r="C88" s="78" t="str">
        <f>+IF(B89="","",+B89)</f>
        <v>八潮ドリームキッズ</v>
      </c>
      <c r="D88" s="79"/>
      <c r="E88" s="80"/>
      <c r="F88" s="78" t="str">
        <f>+IF(B91="","",+B91)</f>
        <v>荒川コンドル</v>
      </c>
      <c r="G88" s="79"/>
      <c r="H88" s="80"/>
      <c r="I88" s="78" t="str">
        <f>+IF(B93="","",+B93)</f>
        <v>レッドサンズ</v>
      </c>
      <c r="J88" s="79"/>
      <c r="K88" s="80"/>
      <c r="L88" s="78" t="str">
        <f>+IF(B95="","",+B95)</f>
        <v>出雲ライオンズ</v>
      </c>
      <c r="M88" s="79"/>
      <c r="N88" s="80"/>
      <c r="O88" s="78" t="str">
        <f>+IF(B97="","",+B97)</f>
        <v>有馬スワローズ</v>
      </c>
      <c r="P88" s="79"/>
      <c r="Q88" s="80"/>
      <c r="R88" s="78" t="str">
        <f>+IF(B99="","",+B99)</f>
        <v>落合コメッツ</v>
      </c>
      <c r="S88" s="79"/>
      <c r="T88" s="80"/>
      <c r="U88" s="83" t="str">
        <f>+IF(B101="","",+B101)</f>
        <v>グリーンファイターズ</v>
      </c>
      <c r="V88" s="84"/>
      <c r="W88" s="85"/>
      <c r="X88" s="78" t="str">
        <f>+IF(B103="","",+B103)</f>
        <v>山野レッドＥ</v>
      </c>
      <c r="Y88" s="79"/>
      <c r="Z88" s="80"/>
      <c r="AA88" s="16" t="s">
        <v>61</v>
      </c>
      <c r="AB88" s="16" t="s">
        <v>62</v>
      </c>
      <c r="AC88" s="16" t="s">
        <v>63</v>
      </c>
      <c r="AD88" s="14" t="s">
        <v>74</v>
      </c>
      <c r="AE88" s="15" t="s">
        <v>76</v>
      </c>
      <c r="AF88" s="15" t="s">
        <v>77</v>
      </c>
      <c r="AG88" s="14" t="s">
        <v>75</v>
      </c>
    </row>
    <row r="89" spans="1:33" ht="15.75" customHeight="1">
      <c r="A89" s="99">
        <v>25</v>
      </c>
      <c r="B89" s="97" t="str">
        <f>IF(データ２!B50="","",VLOOKUP(A89,データ２!$A$2:$B$92,2))</f>
        <v>八潮ドリームキッズ</v>
      </c>
      <c r="C89" s="86" t="s">
        <v>82</v>
      </c>
      <c r="D89" s="87"/>
      <c r="E89" s="88"/>
      <c r="F89" s="45"/>
      <c r="G89" s="46" t="s">
        <v>17</v>
      </c>
      <c r="H89" s="47"/>
      <c r="I89" s="45"/>
      <c r="J89" s="46" t="s">
        <v>19</v>
      </c>
      <c r="K89" s="47"/>
      <c r="L89" s="45"/>
      <c r="M89" s="46" t="s">
        <v>19</v>
      </c>
      <c r="N89" s="47"/>
      <c r="O89" s="45"/>
      <c r="P89" s="46" t="s">
        <v>19</v>
      </c>
      <c r="Q89" s="47"/>
      <c r="R89" s="45"/>
      <c r="S89" s="46" t="s">
        <v>19</v>
      </c>
      <c r="T89" s="47"/>
      <c r="U89" s="45"/>
      <c r="V89" s="46" t="s">
        <v>19</v>
      </c>
      <c r="W89" s="47"/>
      <c r="X89" s="45"/>
      <c r="Y89" s="46" t="s">
        <v>19</v>
      </c>
      <c r="Z89" s="47"/>
      <c r="AA89" s="81">
        <f>COUNTIF(C89:Z90,"○")</f>
        <v>0</v>
      </c>
      <c r="AB89" s="92">
        <f>COUNTIF(C89:Z90,"●")</f>
        <v>7</v>
      </c>
      <c r="AC89" s="92">
        <f>COUNTIF(C89:Z90,"△")</f>
        <v>0</v>
      </c>
      <c r="AD89" s="92">
        <f>+AA89*3+AC89*1</f>
        <v>0</v>
      </c>
      <c r="AE89" s="92">
        <f>+E90+H90+K90+N90+Q90+T90+W90+Z90</f>
        <v>106</v>
      </c>
      <c r="AF89" s="92">
        <f>+C90+F90+I90+L90+O90+R90+U90+X90</f>
        <v>5</v>
      </c>
      <c r="AG89" s="106">
        <v>8</v>
      </c>
    </row>
    <row r="90" spans="1:33" ht="15.75" customHeight="1">
      <c r="A90" s="99"/>
      <c r="B90" s="98"/>
      <c r="C90" s="89"/>
      <c r="D90" s="90"/>
      <c r="E90" s="91"/>
      <c r="F90" s="48">
        <v>0</v>
      </c>
      <c r="G90" s="49" t="s">
        <v>83</v>
      </c>
      <c r="H90" s="50">
        <v>7</v>
      </c>
      <c r="I90" s="48">
        <v>1</v>
      </c>
      <c r="J90" s="49" t="s">
        <v>83</v>
      </c>
      <c r="K90" s="50">
        <v>21</v>
      </c>
      <c r="L90" s="48">
        <v>1</v>
      </c>
      <c r="M90" s="49" t="s">
        <v>83</v>
      </c>
      <c r="N90" s="50">
        <v>25</v>
      </c>
      <c r="O90" s="48">
        <v>0</v>
      </c>
      <c r="P90" s="49" t="s">
        <v>83</v>
      </c>
      <c r="Q90" s="50">
        <v>18</v>
      </c>
      <c r="R90" s="48">
        <v>1</v>
      </c>
      <c r="S90" s="49" t="s">
        <v>83</v>
      </c>
      <c r="T90" s="50">
        <v>2</v>
      </c>
      <c r="U90" s="48">
        <v>2</v>
      </c>
      <c r="V90" s="49" t="s">
        <v>83</v>
      </c>
      <c r="W90" s="50">
        <v>12</v>
      </c>
      <c r="X90" s="48">
        <v>0</v>
      </c>
      <c r="Y90" s="49" t="s">
        <v>83</v>
      </c>
      <c r="Z90" s="50">
        <v>21</v>
      </c>
      <c r="AA90" s="82"/>
      <c r="AB90" s="93"/>
      <c r="AC90" s="93"/>
      <c r="AD90" s="93"/>
      <c r="AE90" s="93"/>
      <c r="AF90" s="93"/>
      <c r="AG90" s="107"/>
    </row>
    <row r="91" spans="1:33" ht="15.75" customHeight="1">
      <c r="A91" s="96">
        <v>26</v>
      </c>
      <c r="B91" s="97" t="str">
        <f>IF(データ２!B52="","",VLOOKUP(A91,データ２!$A$2:$B$92,2))</f>
        <v>荒川コンドル</v>
      </c>
      <c r="C91" s="31"/>
      <c r="D91" s="32" t="s">
        <v>18</v>
      </c>
      <c r="E91" s="33"/>
      <c r="F91" s="86" t="s">
        <v>82</v>
      </c>
      <c r="G91" s="87"/>
      <c r="H91" s="88"/>
      <c r="I91" s="45"/>
      <c r="J91" s="46" t="s">
        <v>22</v>
      </c>
      <c r="K91" s="47"/>
      <c r="L91" s="45"/>
      <c r="M91" s="46" t="s">
        <v>25</v>
      </c>
      <c r="N91" s="47"/>
      <c r="O91" s="45"/>
      <c r="P91" s="46" t="s">
        <v>19</v>
      </c>
      <c r="Q91" s="47"/>
      <c r="R91" s="31"/>
      <c r="S91" s="32" t="s">
        <v>18</v>
      </c>
      <c r="T91" s="33"/>
      <c r="U91" s="31"/>
      <c r="V91" s="32" t="s">
        <v>18</v>
      </c>
      <c r="W91" s="33"/>
      <c r="X91" s="45"/>
      <c r="Y91" s="46" t="s">
        <v>19</v>
      </c>
      <c r="Z91" s="47"/>
      <c r="AA91" s="81">
        <f>COUNTIF(C91:Z92,"○")</f>
        <v>3</v>
      </c>
      <c r="AB91" s="92">
        <f>COUNTIF(C91:Z92,"●")</f>
        <v>4</v>
      </c>
      <c r="AC91" s="92">
        <f>COUNTIF(C91:Z92,"△")</f>
        <v>0</v>
      </c>
      <c r="AD91" s="92">
        <f>+AA91*3+AC91*1</f>
        <v>9</v>
      </c>
      <c r="AE91" s="92">
        <f>+E92+H92+K92+N92+Q92+T92+W92+Z92</f>
        <v>39</v>
      </c>
      <c r="AF91" s="92">
        <f>+C92+F92+I92+L92+O92+R92+U92+X92</f>
        <v>38</v>
      </c>
      <c r="AG91" s="106">
        <v>5</v>
      </c>
    </row>
    <row r="92" spans="1:33" ht="15.75" customHeight="1">
      <c r="A92" s="96"/>
      <c r="B92" s="98"/>
      <c r="C92" s="34">
        <v>7</v>
      </c>
      <c r="D92" s="35" t="s">
        <v>83</v>
      </c>
      <c r="E92" s="36">
        <v>0</v>
      </c>
      <c r="F92" s="89"/>
      <c r="G92" s="90"/>
      <c r="H92" s="91"/>
      <c r="I92" s="48">
        <v>2</v>
      </c>
      <c r="J92" s="49" t="s">
        <v>83</v>
      </c>
      <c r="K92" s="50">
        <v>11</v>
      </c>
      <c r="L92" s="48">
        <v>3</v>
      </c>
      <c r="M92" s="49" t="s">
        <v>83</v>
      </c>
      <c r="N92" s="50">
        <v>10</v>
      </c>
      <c r="O92" s="48">
        <v>3</v>
      </c>
      <c r="P92" s="49" t="s">
        <v>83</v>
      </c>
      <c r="Q92" s="50">
        <v>8</v>
      </c>
      <c r="R92" s="34">
        <v>11</v>
      </c>
      <c r="S92" s="35" t="s">
        <v>83</v>
      </c>
      <c r="T92" s="36">
        <v>3</v>
      </c>
      <c r="U92" s="34">
        <v>10</v>
      </c>
      <c r="V92" s="35" t="s">
        <v>83</v>
      </c>
      <c r="W92" s="36">
        <v>3</v>
      </c>
      <c r="X92" s="48">
        <v>2</v>
      </c>
      <c r="Y92" s="49" t="s">
        <v>83</v>
      </c>
      <c r="Z92" s="50">
        <v>4</v>
      </c>
      <c r="AA92" s="82"/>
      <c r="AB92" s="93"/>
      <c r="AC92" s="93"/>
      <c r="AD92" s="93"/>
      <c r="AE92" s="93"/>
      <c r="AF92" s="93"/>
      <c r="AG92" s="107"/>
    </row>
    <row r="93" spans="1:33" ht="15.75" customHeight="1">
      <c r="A93" s="96">
        <v>27</v>
      </c>
      <c r="B93" s="97" t="str">
        <f>IF(データ２!B54="","",VLOOKUP(A93,データ２!$A$2:$B$92,2))</f>
        <v>レッドサンズ</v>
      </c>
      <c r="C93" s="31"/>
      <c r="D93" s="32" t="s">
        <v>18</v>
      </c>
      <c r="E93" s="33"/>
      <c r="F93" s="31"/>
      <c r="G93" s="32" t="s">
        <v>18</v>
      </c>
      <c r="H93" s="33"/>
      <c r="I93" s="86" t="s">
        <v>82</v>
      </c>
      <c r="J93" s="87"/>
      <c r="K93" s="88"/>
      <c r="L93" s="31"/>
      <c r="M93" s="32" t="s">
        <v>18</v>
      </c>
      <c r="N93" s="33"/>
      <c r="O93" s="31"/>
      <c r="P93" s="32" t="s">
        <v>18</v>
      </c>
      <c r="Q93" s="33"/>
      <c r="R93" s="31"/>
      <c r="S93" s="32" t="s">
        <v>18</v>
      </c>
      <c r="T93" s="33"/>
      <c r="U93" s="31"/>
      <c r="V93" s="32" t="s">
        <v>18</v>
      </c>
      <c r="W93" s="33"/>
      <c r="X93" s="31"/>
      <c r="Y93" s="32" t="s">
        <v>18</v>
      </c>
      <c r="Z93" s="33"/>
      <c r="AA93" s="81">
        <f>COUNTIF(C93:Z94,"○")</f>
        <v>7</v>
      </c>
      <c r="AB93" s="92">
        <f>COUNTIF(C93:Z94,"●")</f>
        <v>0</v>
      </c>
      <c r="AC93" s="92">
        <f>COUNTIF(C93:Z94,"△")</f>
        <v>0</v>
      </c>
      <c r="AD93" s="92">
        <f>+AA93*3+AC93*1</f>
        <v>21</v>
      </c>
      <c r="AE93" s="92">
        <f>+E94+H94+K94+N94+Q94+T94+W94+Z94</f>
        <v>14</v>
      </c>
      <c r="AF93" s="92">
        <f>+C94+F94+I94+L94+O94+R94+U94+X94</f>
        <v>74</v>
      </c>
      <c r="AG93" s="102">
        <v>1</v>
      </c>
    </row>
    <row r="94" spans="1:33" ht="15.75" customHeight="1">
      <c r="A94" s="96"/>
      <c r="B94" s="98"/>
      <c r="C94" s="34">
        <v>21</v>
      </c>
      <c r="D94" s="35" t="s">
        <v>83</v>
      </c>
      <c r="E94" s="36">
        <v>1</v>
      </c>
      <c r="F94" s="34">
        <v>11</v>
      </c>
      <c r="G94" s="35" t="s">
        <v>83</v>
      </c>
      <c r="H94" s="36">
        <v>2</v>
      </c>
      <c r="I94" s="89"/>
      <c r="J94" s="90"/>
      <c r="K94" s="91"/>
      <c r="L94" s="34">
        <v>5</v>
      </c>
      <c r="M94" s="35" t="s">
        <v>83</v>
      </c>
      <c r="N94" s="36">
        <v>3</v>
      </c>
      <c r="O94" s="34">
        <v>11</v>
      </c>
      <c r="P94" s="35" t="s">
        <v>83</v>
      </c>
      <c r="Q94" s="36">
        <v>0</v>
      </c>
      <c r="R94" s="34">
        <v>17</v>
      </c>
      <c r="S94" s="35" t="s">
        <v>83</v>
      </c>
      <c r="T94" s="36">
        <v>1</v>
      </c>
      <c r="U94" s="34">
        <v>6</v>
      </c>
      <c r="V94" s="35" t="s">
        <v>83</v>
      </c>
      <c r="W94" s="36">
        <v>5</v>
      </c>
      <c r="X94" s="34">
        <v>3</v>
      </c>
      <c r="Y94" s="35" t="s">
        <v>83</v>
      </c>
      <c r="Z94" s="36">
        <v>2</v>
      </c>
      <c r="AA94" s="82"/>
      <c r="AB94" s="93"/>
      <c r="AC94" s="93"/>
      <c r="AD94" s="93"/>
      <c r="AE94" s="93"/>
      <c r="AF94" s="93"/>
      <c r="AG94" s="103"/>
    </row>
    <row r="95" spans="1:33" ht="15.75" customHeight="1">
      <c r="A95" s="96">
        <v>28</v>
      </c>
      <c r="B95" s="97" t="str">
        <f>IF(データ２!B56="","",VLOOKUP(A95,データ２!$A$2:$B$92,2))</f>
        <v>出雲ライオンズ</v>
      </c>
      <c r="C95" s="31"/>
      <c r="D95" s="32" t="s">
        <v>18</v>
      </c>
      <c r="E95" s="33"/>
      <c r="F95" s="31"/>
      <c r="G95" s="32" t="s">
        <v>23</v>
      </c>
      <c r="H95" s="33"/>
      <c r="I95" s="45"/>
      <c r="J95" s="46" t="s">
        <v>19</v>
      </c>
      <c r="K95" s="47"/>
      <c r="L95" s="86" t="s">
        <v>82</v>
      </c>
      <c r="M95" s="87"/>
      <c r="N95" s="88"/>
      <c r="O95" s="45"/>
      <c r="P95" s="46" t="s">
        <v>19</v>
      </c>
      <c r="Q95" s="47"/>
      <c r="R95" s="31"/>
      <c r="S95" s="32" t="s">
        <v>18</v>
      </c>
      <c r="T95" s="33"/>
      <c r="U95" s="71"/>
      <c r="V95" s="72" t="s">
        <v>18</v>
      </c>
      <c r="W95" s="73"/>
      <c r="X95" s="45"/>
      <c r="Y95" s="46" t="s">
        <v>19</v>
      </c>
      <c r="Z95" s="47"/>
      <c r="AA95" s="81">
        <f>COUNTIF(C95:Z96,"○")</f>
        <v>4</v>
      </c>
      <c r="AB95" s="92">
        <f>COUNTIF(C95:Z96,"●")</f>
        <v>3</v>
      </c>
      <c r="AC95" s="92">
        <f>COUNTIF(C95:Z96,"△")</f>
        <v>0</v>
      </c>
      <c r="AD95" s="92">
        <f>+AA95*3+AC95*1</f>
        <v>12</v>
      </c>
      <c r="AE95" s="92">
        <f>+E96+H96+K96+N96+Q96+T96+W96+Z96</f>
        <v>27</v>
      </c>
      <c r="AF95" s="92">
        <f>+C96+F96+I96+L96+O96+R96+U96+X96</f>
        <v>75</v>
      </c>
      <c r="AG95" s="106">
        <v>4</v>
      </c>
    </row>
    <row r="96" spans="1:33" ht="15.75" customHeight="1">
      <c r="A96" s="96"/>
      <c r="B96" s="98"/>
      <c r="C96" s="34">
        <v>25</v>
      </c>
      <c r="D96" s="35" t="s">
        <v>83</v>
      </c>
      <c r="E96" s="36">
        <v>1</v>
      </c>
      <c r="F96" s="34">
        <v>10</v>
      </c>
      <c r="G96" s="35" t="s">
        <v>83</v>
      </c>
      <c r="H96" s="36">
        <v>3</v>
      </c>
      <c r="I96" s="48">
        <v>3</v>
      </c>
      <c r="J96" s="49" t="s">
        <v>83</v>
      </c>
      <c r="K96" s="50">
        <v>5</v>
      </c>
      <c r="L96" s="89"/>
      <c r="M96" s="90"/>
      <c r="N96" s="91"/>
      <c r="O96" s="48">
        <v>6</v>
      </c>
      <c r="P96" s="49" t="s">
        <v>83</v>
      </c>
      <c r="Q96" s="50">
        <v>9</v>
      </c>
      <c r="R96" s="34">
        <v>6</v>
      </c>
      <c r="S96" s="35" t="s">
        <v>83</v>
      </c>
      <c r="T96" s="36">
        <v>4</v>
      </c>
      <c r="U96" s="74">
        <v>22</v>
      </c>
      <c r="V96" s="75" t="s">
        <v>83</v>
      </c>
      <c r="W96" s="76">
        <v>1</v>
      </c>
      <c r="X96" s="48">
        <v>3</v>
      </c>
      <c r="Y96" s="49" t="s">
        <v>83</v>
      </c>
      <c r="Z96" s="50">
        <v>4</v>
      </c>
      <c r="AA96" s="82"/>
      <c r="AB96" s="93"/>
      <c r="AC96" s="93"/>
      <c r="AD96" s="93"/>
      <c r="AE96" s="93"/>
      <c r="AF96" s="93"/>
      <c r="AG96" s="107"/>
    </row>
    <row r="97" spans="1:33" ht="15.75" customHeight="1">
      <c r="A97" s="96">
        <v>29</v>
      </c>
      <c r="B97" s="97" t="str">
        <f>IF(データ２!B58="","",VLOOKUP(A97,データ２!$A$2:$B$92,2))</f>
        <v>有馬スワローズ</v>
      </c>
      <c r="C97" s="31"/>
      <c r="D97" s="32" t="s">
        <v>18</v>
      </c>
      <c r="E97" s="33"/>
      <c r="F97" s="31"/>
      <c r="G97" s="32" t="s">
        <v>18</v>
      </c>
      <c r="H97" s="33"/>
      <c r="I97" s="45"/>
      <c r="J97" s="46" t="s">
        <v>19</v>
      </c>
      <c r="K97" s="47"/>
      <c r="L97" s="31"/>
      <c r="M97" s="32" t="s">
        <v>18</v>
      </c>
      <c r="N97" s="33"/>
      <c r="O97" s="86" t="s">
        <v>82</v>
      </c>
      <c r="P97" s="87"/>
      <c r="Q97" s="88"/>
      <c r="R97" s="31"/>
      <c r="S97" s="32" t="s">
        <v>18</v>
      </c>
      <c r="T97" s="33"/>
      <c r="U97" s="31"/>
      <c r="V97" s="32" t="s">
        <v>18</v>
      </c>
      <c r="W97" s="33"/>
      <c r="X97" s="45"/>
      <c r="Y97" s="46" t="s">
        <v>19</v>
      </c>
      <c r="Z97" s="47"/>
      <c r="AA97" s="81">
        <f>COUNTIF(C97:Z98,"○")</f>
        <v>5</v>
      </c>
      <c r="AB97" s="92">
        <f>COUNTIF(C97:Z98,"●")</f>
        <v>2</v>
      </c>
      <c r="AC97" s="92">
        <f>COUNTIF(C97:Z98,"△")</f>
        <v>0</v>
      </c>
      <c r="AD97" s="92">
        <f>+AA97*3+AC97*1</f>
        <v>15</v>
      </c>
      <c r="AE97" s="92">
        <f>+E98+H98+K98+N98+Q98+T98+W98+Z98</f>
        <v>33</v>
      </c>
      <c r="AF97" s="92">
        <f>+C98+F98+I98+L98+O98+R98+U98+X98</f>
        <v>61</v>
      </c>
      <c r="AG97" s="102">
        <v>3</v>
      </c>
    </row>
    <row r="98" spans="1:33" ht="15.75" customHeight="1">
      <c r="A98" s="96"/>
      <c r="B98" s="98"/>
      <c r="C98" s="34">
        <v>18</v>
      </c>
      <c r="D98" s="35" t="s">
        <v>83</v>
      </c>
      <c r="E98" s="36">
        <v>0</v>
      </c>
      <c r="F98" s="34">
        <v>8</v>
      </c>
      <c r="G98" s="35" t="s">
        <v>83</v>
      </c>
      <c r="H98" s="36">
        <v>3</v>
      </c>
      <c r="I98" s="48">
        <v>0</v>
      </c>
      <c r="J98" s="49" t="s">
        <v>83</v>
      </c>
      <c r="K98" s="50">
        <v>11</v>
      </c>
      <c r="L98" s="34">
        <v>9</v>
      </c>
      <c r="M98" s="35" t="s">
        <v>83</v>
      </c>
      <c r="N98" s="36">
        <v>6</v>
      </c>
      <c r="O98" s="89"/>
      <c r="P98" s="90"/>
      <c r="Q98" s="91"/>
      <c r="R98" s="34">
        <v>9</v>
      </c>
      <c r="S98" s="35" t="s">
        <v>83</v>
      </c>
      <c r="T98" s="36">
        <v>3</v>
      </c>
      <c r="U98" s="34">
        <v>11</v>
      </c>
      <c r="V98" s="35" t="s">
        <v>83</v>
      </c>
      <c r="W98" s="36">
        <v>0</v>
      </c>
      <c r="X98" s="48">
        <v>6</v>
      </c>
      <c r="Y98" s="49" t="s">
        <v>83</v>
      </c>
      <c r="Z98" s="50">
        <v>10</v>
      </c>
      <c r="AA98" s="82"/>
      <c r="AB98" s="93"/>
      <c r="AC98" s="93"/>
      <c r="AD98" s="93"/>
      <c r="AE98" s="93"/>
      <c r="AF98" s="93"/>
      <c r="AG98" s="103"/>
    </row>
    <row r="99" spans="1:33" ht="15.75" customHeight="1">
      <c r="A99" s="96">
        <v>30</v>
      </c>
      <c r="B99" s="97" t="str">
        <f>IF(データ２!B60="","",VLOOKUP(A99,データ２!$A$2:$B$92,2))</f>
        <v>落合コメッツ</v>
      </c>
      <c r="C99" s="31"/>
      <c r="D99" s="32" t="s">
        <v>18</v>
      </c>
      <c r="E99" s="33"/>
      <c r="F99" s="45"/>
      <c r="G99" s="46" t="s">
        <v>19</v>
      </c>
      <c r="H99" s="47"/>
      <c r="I99" s="45"/>
      <c r="J99" s="46" t="s">
        <v>19</v>
      </c>
      <c r="K99" s="47"/>
      <c r="L99" s="45"/>
      <c r="M99" s="46" t="s">
        <v>19</v>
      </c>
      <c r="N99" s="47"/>
      <c r="O99" s="45"/>
      <c r="P99" s="46" t="s">
        <v>19</v>
      </c>
      <c r="Q99" s="47"/>
      <c r="R99" s="86" t="s">
        <v>82</v>
      </c>
      <c r="S99" s="87"/>
      <c r="T99" s="88"/>
      <c r="U99" s="51"/>
      <c r="V99" s="52" t="s">
        <v>30</v>
      </c>
      <c r="W99" s="53"/>
      <c r="X99" s="45"/>
      <c r="Y99" s="46" t="s">
        <v>19</v>
      </c>
      <c r="Z99" s="47"/>
      <c r="AA99" s="81">
        <f>COUNTIF(C99:Z100,"○")</f>
        <v>1</v>
      </c>
      <c r="AB99" s="92">
        <f>COUNTIF(C99:Z100,"●")</f>
        <v>5</v>
      </c>
      <c r="AC99" s="92">
        <f>COUNTIF(C99:Z100,"△")</f>
        <v>1</v>
      </c>
      <c r="AD99" s="92">
        <f>+AA99*3+AC99*1</f>
        <v>4</v>
      </c>
      <c r="AE99" s="92">
        <f>+E100+H100+K100+N100+Q100+T100+W100+Z100</f>
        <v>57</v>
      </c>
      <c r="AF99" s="92">
        <f>+C100+F100+I100+L100+O100+R100+U100+X100</f>
        <v>25</v>
      </c>
      <c r="AG99" s="104">
        <v>6</v>
      </c>
    </row>
    <row r="100" spans="1:33" ht="15.75" customHeight="1">
      <c r="A100" s="96"/>
      <c r="B100" s="98"/>
      <c r="C100" s="34">
        <v>2</v>
      </c>
      <c r="D100" s="35" t="s">
        <v>83</v>
      </c>
      <c r="E100" s="36">
        <v>1</v>
      </c>
      <c r="F100" s="48">
        <v>3</v>
      </c>
      <c r="G100" s="49" t="s">
        <v>83</v>
      </c>
      <c r="H100" s="50">
        <v>11</v>
      </c>
      <c r="I100" s="48">
        <v>1</v>
      </c>
      <c r="J100" s="49" t="s">
        <v>83</v>
      </c>
      <c r="K100" s="50">
        <v>17</v>
      </c>
      <c r="L100" s="48">
        <v>4</v>
      </c>
      <c r="M100" s="49" t="s">
        <v>83</v>
      </c>
      <c r="N100" s="50">
        <v>6</v>
      </c>
      <c r="O100" s="48">
        <v>3</v>
      </c>
      <c r="P100" s="49" t="s">
        <v>83</v>
      </c>
      <c r="Q100" s="50">
        <v>9</v>
      </c>
      <c r="R100" s="89"/>
      <c r="S100" s="90"/>
      <c r="T100" s="91"/>
      <c r="U100" s="54">
        <v>6</v>
      </c>
      <c r="V100" s="55" t="s">
        <v>83</v>
      </c>
      <c r="W100" s="56">
        <v>6</v>
      </c>
      <c r="X100" s="48">
        <v>6</v>
      </c>
      <c r="Y100" s="49" t="s">
        <v>83</v>
      </c>
      <c r="Z100" s="50">
        <v>7</v>
      </c>
      <c r="AA100" s="82"/>
      <c r="AB100" s="93"/>
      <c r="AC100" s="93"/>
      <c r="AD100" s="93"/>
      <c r="AE100" s="93"/>
      <c r="AF100" s="93"/>
      <c r="AG100" s="105"/>
    </row>
    <row r="101" spans="1:33" ht="15.75" customHeight="1">
      <c r="A101" s="96">
        <v>31</v>
      </c>
      <c r="B101" s="97" t="str">
        <f>IF(データ２!B62="","",VLOOKUP(A101,データ２!$A$2:$B$92,2))</f>
        <v>グリーンファイターズ</v>
      </c>
      <c r="C101" s="31"/>
      <c r="D101" s="32" t="s">
        <v>18</v>
      </c>
      <c r="E101" s="33"/>
      <c r="F101" s="45"/>
      <c r="G101" s="46" t="s">
        <v>19</v>
      </c>
      <c r="H101" s="47"/>
      <c r="I101" s="45"/>
      <c r="J101" s="46" t="s">
        <v>19</v>
      </c>
      <c r="K101" s="47"/>
      <c r="L101" s="65"/>
      <c r="M101" s="77" t="s">
        <v>19</v>
      </c>
      <c r="N101" s="67"/>
      <c r="O101" s="45"/>
      <c r="P101" s="46" t="s">
        <v>19</v>
      </c>
      <c r="Q101" s="47"/>
      <c r="R101" s="51"/>
      <c r="S101" s="52" t="s">
        <v>30</v>
      </c>
      <c r="T101" s="53"/>
      <c r="U101" s="86" t="s">
        <v>82</v>
      </c>
      <c r="V101" s="87"/>
      <c r="W101" s="88"/>
      <c r="X101" s="45"/>
      <c r="Y101" s="46" t="s">
        <v>19</v>
      </c>
      <c r="Z101" s="47"/>
      <c r="AA101" s="81">
        <f>COUNTIF(C101:Z102,"○")</f>
        <v>1</v>
      </c>
      <c r="AB101" s="92">
        <f>COUNTIF(C101:Z102,"●")</f>
        <v>5</v>
      </c>
      <c r="AC101" s="92">
        <f>COUNTIF(C101:Z102,"△")</f>
        <v>1</v>
      </c>
      <c r="AD101" s="92">
        <f>+AA101*3+AC101*1</f>
        <v>4</v>
      </c>
      <c r="AE101" s="92">
        <f>+E102+H102+K102+N102+Q102+T102+W102+Z102</f>
        <v>68</v>
      </c>
      <c r="AF101" s="92">
        <f>+C102+F102+I102+L102+O102+R102+U102+X102</f>
        <v>35</v>
      </c>
      <c r="AG101" s="104">
        <v>7</v>
      </c>
    </row>
    <row r="102" spans="1:33" ht="15.75" customHeight="1">
      <c r="A102" s="96"/>
      <c r="B102" s="98"/>
      <c r="C102" s="34">
        <v>12</v>
      </c>
      <c r="D102" s="35" t="s">
        <v>83</v>
      </c>
      <c r="E102" s="36">
        <v>2</v>
      </c>
      <c r="F102" s="48">
        <v>3</v>
      </c>
      <c r="G102" s="49" t="s">
        <v>83</v>
      </c>
      <c r="H102" s="50">
        <v>10</v>
      </c>
      <c r="I102" s="48">
        <v>5</v>
      </c>
      <c r="J102" s="49" t="s">
        <v>83</v>
      </c>
      <c r="K102" s="50">
        <v>6</v>
      </c>
      <c r="L102" s="68">
        <v>1</v>
      </c>
      <c r="M102" s="69" t="s">
        <v>83</v>
      </c>
      <c r="N102" s="70">
        <v>22</v>
      </c>
      <c r="O102" s="48">
        <v>2</v>
      </c>
      <c r="P102" s="49" t="s">
        <v>83</v>
      </c>
      <c r="Q102" s="50">
        <v>11</v>
      </c>
      <c r="R102" s="54">
        <v>6</v>
      </c>
      <c r="S102" s="55" t="s">
        <v>83</v>
      </c>
      <c r="T102" s="56">
        <v>6</v>
      </c>
      <c r="U102" s="89"/>
      <c r="V102" s="90"/>
      <c r="W102" s="91"/>
      <c r="X102" s="48">
        <v>6</v>
      </c>
      <c r="Y102" s="49" t="s">
        <v>83</v>
      </c>
      <c r="Z102" s="50">
        <v>11</v>
      </c>
      <c r="AA102" s="82"/>
      <c r="AB102" s="93"/>
      <c r="AC102" s="93"/>
      <c r="AD102" s="93"/>
      <c r="AE102" s="93"/>
      <c r="AF102" s="93"/>
      <c r="AG102" s="105"/>
    </row>
    <row r="103" spans="1:33" ht="15.75" customHeight="1">
      <c r="A103" s="96">
        <v>32</v>
      </c>
      <c r="B103" s="97" t="str">
        <f>IF(データ２!B64="","",VLOOKUP(A103,データ２!$A$2:$B$92,2))</f>
        <v>山野レッドＥ</v>
      </c>
      <c r="C103" s="31"/>
      <c r="D103" s="32" t="s">
        <v>18</v>
      </c>
      <c r="E103" s="33"/>
      <c r="F103" s="31"/>
      <c r="G103" s="32" t="s">
        <v>18</v>
      </c>
      <c r="H103" s="33"/>
      <c r="I103" s="45"/>
      <c r="J103" s="46" t="s">
        <v>28</v>
      </c>
      <c r="K103" s="47"/>
      <c r="L103" s="31"/>
      <c r="M103" s="32" t="s">
        <v>18</v>
      </c>
      <c r="N103" s="33"/>
      <c r="O103" s="31"/>
      <c r="P103" s="32" t="s">
        <v>18</v>
      </c>
      <c r="Q103" s="33"/>
      <c r="R103" s="31"/>
      <c r="S103" s="32" t="s">
        <v>18</v>
      </c>
      <c r="T103" s="33"/>
      <c r="U103" s="31"/>
      <c r="V103" s="32" t="s">
        <v>18</v>
      </c>
      <c r="W103" s="33"/>
      <c r="X103" s="86" t="s">
        <v>82</v>
      </c>
      <c r="Y103" s="87"/>
      <c r="Z103" s="88"/>
      <c r="AA103" s="81">
        <f>COUNTIF(C103:Z104,"○")</f>
        <v>6</v>
      </c>
      <c r="AB103" s="92">
        <f>COUNTIF(C103:Z104,"●")</f>
        <v>1</v>
      </c>
      <c r="AC103" s="92">
        <f>COUNTIF(C103:Z104,"△")</f>
        <v>0</v>
      </c>
      <c r="AD103" s="92">
        <f>+AA103*3+AC103*1</f>
        <v>18</v>
      </c>
      <c r="AE103" s="92">
        <f>+E104+H104+K104+N104+Q104+T104+W104+Z104</f>
        <v>26</v>
      </c>
      <c r="AF103" s="92">
        <f>+C104+F104+I104+L104+O104+R104+U104+X104</f>
        <v>59</v>
      </c>
      <c r="AG103" s="102">
        <v>2</v>
      </c>
    </row>
    <row r="104" spans="1:33" ht="15.75" customHeight="1">
      <c r="A104" s="96"/>
      <c r="B104" s="98"/>
      <c r="C104" s="34">
        <v>21</v>
      </c>
      <c r="D104" s="35" t="s">
        <v>83</v>
      </c>
      <c r="E104" s="36">
        <v>0</v>
      </c>
      <c r="F104" s="34">
        <v>4</v>
      </c>
      <c r="G104" s="35" t="s">
        <v>83</v>
      </c>
      <c r="H104" s="36">
        <v>2</v>
      </c>
      <c r="I104" s="48">
        <v>2</v>
      </c>
      <c r="J104" s="49" t="s">
        <v>83</v>
      </c>
      <c r="K104" s="50">
        <v>3</v>
      </c>
      <c r="L104" s="34">
        <v>4</v>
      </c>
      <c r="M104" s="35" t="s">
        <v>83</v>
      </c>
      <c r="N104" s="36">
        <v>3</v>
      </c>
      <c r="O104" s="34">
        <v>10</v>
      </c>
      <c r="P104" s="35" t="s">
        <v>83</v>
      </c>
      <c r="Q104" s="36">
        <v>6</v>
      </c>
      <c r="R104" s="34">
        <v>7</v>
      </c>
      <c r="S104" s="35" t="s">
        <v>83</v>
      </c>
      <c r="T104" s="36">
        <v>6</v>
      </c>
      <c r="U104" s="34">
        <v>11</v>
      </c>
      <c r="V104" s="35" t="s">
        <v>83</v>
      </c>
      <c r="W104" s="36">
        <v>6</v>
      </c>
      <c r="X104" s="89"/>
      <c r="Y104" s="90"/>
      <c r="Z104" s="91"/>
      <c r="AA104" s="82"/>
      <c r="AB104" s="93"/>
      <c r="AC104" s="93"/>
      <c r="AD104" s="93"/>
      <c r="AE104" s="93"/>
      <c r="AF104" s="93"/>
      <c r="AG104" s="103"/>
    </row>
    <row r="105" spans="27:29" ht="16.5">
      <c r="AA105" s="18">
        <f>SUM(AA89:AA104)</f>
        <v>27</v>
      </c>
      <c r="AB105" s="18">
        <f>SUM(AB89:AB104)</f>
        <v>27</v>
      </c>
      <c r="AC105" s="18">
        <f>SUM(AC89:AC104)</f>
        <v>2</v>
      </c>
    </row>
    <row r="107" ht="16.5">
      <c r="AA107" s="58"/>
    </row>
  </sheetData>
  <sheetProtection/>
  <mergeCells count="352">
    <mergeCell ref="AG103:AG104"/>
    <mergeCell ref="A103:A104"/>
    <mergeCell ref="B103:B104"/>
    <mergeCell ref="X103:Z104"/>
    <mergeCell ref="AA103:AA104"/>
    <mergeCell ref="AE103:AE104"/>
    <mergeCell ref="AB103:AB104"/>
    <mergeCell ref="AC103:AC104"/>
    <mergeCell ref="AD103:AD104"/>
    <mergeCell ref="A101:A102"/>
    <mergeCell ref="U101:W102"/>
    <mergeCell ref="AA101:AA102"/>
    <mergeCell ref="B101:B102"/>
    <mergeCell ref="AF101:AF102"/>
    <mergeCell ref="AG101:AG102"/>
    <mergeCell ref="AE99:AE100"/>
    <mergeCell ref="AG99:AG100"/>
    <mergeCell ref="AF99:AF100"/>
    <mergeCell ref="AB101:AB102"/>
    <mergeCell ref="AF103:AF104"/>
    <mergeCell ref="AC97:AC98"/>
    <mergeCell ref="AE101:AE102"/>
    <mergeCell ref="AG97:AG98"/>
    <mergeCell ref="AF97:AF98"/>
    <mergeCell ref="AE97:AE98"/>
    <mergeCell ref="AA97:AA98"/>
    <mergeCell ref="AB97:AB98"/>
    <mergeCell ref="AB99:AB100"/>
    <mergeCell ref="AA99:AA100"/>
    <mergeCell ref="AC101:AC102"/>
    <mergeCell ref="AD101:AD102"/>
    <mergeCell ref="AC99:AC100"/>
    <mergeCell ref="AD99:AD100"/>
    <mergeCell ref="AD97:AD98"/>
    <mergeCell ref="A99:A100"/>
    <mergeCell ref="B99:B100"/>
    <mergeCell ref="R99:T100"/>
    <mergeCell ref="AE95:AE96"/>
    <mergeCell ref="A95:A96"/>
    <mergeCell ref="B95:B96"/>
    <mergeCell ref="L95:N96"/>
    <mergeCell ref="A97:A98"/>
    <mergeCell ref="B97:B98"/>
    <mergeCell ref="O97:Q98"/>
    <mergeCell ref="AB95:AB96"/>
    <mergeCell ref="AF95:AF96"/>
    <mergeCell ref="AG95:AG96"/>
    <mergeCell ref="AB93:AB94"/>
    <mergeCell ref="AC93:AC94"/>
    <mergeCell ref="AD89:AD90"/>
    <mergeCell ref="AD91:AD92"/>
    <mergeCell ref="AG93:AG94"/>
    <mergeCell ref="AF93:AF94"/>
    <mergeCell ref="AE93:AE94"/>
    <mergeCell ref="AD93:AD94"/>
    <mergeCell ref="AA93:AA94"/>
    <mergeCell ref="A93:A94"/>
    <mergeCell ref="B93:B94"/>
    <mergeCell ref="I93:K94"/>
    <mergeCell ref="AD74:AD75"/>
    <mergeCell ref="U88:W88"/>
    <mergeCell ref="X88:Z88"/>
    <mergeCell ref="AA74:AA75"/>
    <mergeCell ref="AB74:AB75"/>
    <mergeCell ref="AA95:AA96"/>
    <mergeCell ref="AG91:AG92"/>
    <mergeCell ref="AG89:AG90"/>
    <mergeCell ref="AF89:AF90"/>
    <mergeCell ref="AE89:AE90"/>
    <mergeCell ref="AE91:AE92"/>
    <mergeCell ref="AF91:AF92"/>
    <mergeCell ref="AD95:AD96"/>
    <mergeCell ref="AC95:AC96"/>
    <mergeCell ref="AC91:AC92"/>
    <mergeCell ref="AC74:AC75"/>
    <mergeCell ref="AB91:AB92"/>
    <mergeCell ref="AC89:AC90"/>
    <mergeCell ref="A89:A90"/>
    <mergeCell ref="AB89:AB90"/>
    <mergeCell ref="A91:A92"/>
    <mergeCell ref="B91:B92"/>
    <mergeCell ref="F91:H92"/>
    <mergeCell ref="AA91:AA92"/>
    <mergeCell ref="C89:E90"/>
    <mergeCell ref="AA89:AA90"/>
    <mergeCell ref="B89:B90"/>
    <mergeCell ref="AG74:AG75"/>
    <mergeCell ref="C88:E88"/>
    <mergeCell ref="F88:H88"/>
    <mergeCell ref="I88:K88"/>
    <mergeCell ref="L88:N88"/>
    <mergeCell ref="AE74:AE75"/>
    <mergeCell ref="O88:Q88"/>
    <mergeCell ref="R88:T88"/>
    <mergeCell ref="AF74:AF75"/>
    <mergeCell ref="X74:Z75"/>
    <mergeCell ref="A74:A75"/>
    <mergeCell ref="B74:B75"/>
    <mergeCell ref="AE70:AE71"/>
    <mergeCell ref="AA70:AA71"/>
    <mergeCell ref="AA72:AA73"/>
    <mergeCell ref="AD72:AD73"/>
    <mergeCell ref="A70:A71"/>
    <mergeCell ref="B70:B71"/>
    <mergeCell ref="R70:T71"/>
    <mergeCell ref="AE72:AE73"/>
    <mergeCell ref="AG72:AG73"/>
    <mergeCell ref="AG70:AG71"/>
    <mergeCell ref="AF72:AF73"/>
    <mergeCell ref="AB68:AB69"/>
    <mergeCell ref="AC68:AC69"/>
    <mergeCell ref="AD68:AD69"/>
    <mergeCell ref="AB72:AB73"/>
    <mergeCell ref="AC72:AC73"/>
    <mergeCell ref="AF70:AF71"/>
    <mergeCell ref="AC70:AC71"/>
    <mergeCell ref="AB66:AB67"/>
    <mergeCell ref="A72:A73"/>
    <mergeCell ref="B72:B73"/>
    <mergeCell ref="U72:W73"/>
    <mergeCell ref="AB70:AB71"/>
    <mergeCell ref="AA68:AA69"/>
    <mergeCell ref="AD70:AD71"/>
    <mergeCell ref="A68:A69"/>
    <mergeCell ref="AG66:AG67"/>
    <mergeCell ref="AF66:AF67"/>
    <mergeCell ref="AE66:AE67"/>
    <mergeCell ref="AE68:AE69"/>
    <mergeCell ref="AF68:AF69"/>
    <mergeCell ref="AG68:AG69"/>
    <mergeCell ref="B68:B69"/>
    <mergeCell ref="O68:Q69"/>
    <mergeCell ref="AA66:AA67"/>
    <mergeCell ref="A66:A67"/>
    <mergeCell ref="B66:B67"/>
    <mergeCell ref="L66:N67"/>
    <mergeCell ref="AF64:AF65"/>
    <mergeCell ref="AC66:AC67"/>
    <mergeCell ref="AD66:AD67"/>
    <mergeCell ref="AE64:AE65"/>
    <mergeCell ref="U59:W59"/>
    <mergeCell ref="AG64:AG65"/>
    <mergeCell ref="AG62:AG63"/>
    <mergeCell ref="AF62:AF63"/>
    <mergeCell ref="AB64:AB65"/>
    <mergeCell ref="AC64:AC65"/>
    <mergeCell ref="AD64:AD65"/>
    <mergeCell ref="AB62:AB63"/>
    <mergeCell ref="AE62:AE63"/>
    <mergeCell ref="AC62:AC63"/>
    <mergeCell ref="A64:A65"/>
    <mergeCell ref="AD62:AD63"/>
    <mergeCell ref="B64:B65"/>
    <mergeCell ref="I64:K65"/>
    <mergeCell ref="AA62:AA63"/>
    <mergeCell ref="A62:A63"/>
    <mergeCell ref="B62:B63"/>
    <mergeCell ref="F62:H63"/>
    <mergeCell ref="AA64:AA65"/>
    <mergeCell ref="AG60:AG61"/>
    <mergeCell ref="AA60:AA61"/>
    <mergeCell ref="AB60:AB61"/>
    <mergeCell ref="AC60:AC61"/>
    <mergeCell ref="AD60:AD61"/>
    <mergeCell ref="AE60:AE61"/>
    <mergeCell ref="AF60:AF61"/>
    <mergeCell ref="R59:T59"/>
    <mergeCell ref="X31:Z31"/>
    <mergeCell ref="A60:A61"/>
    <mergeCell ref="B60:B61"/>
    <mergeCell ref="C60:E61"/>
    <mergeCell ref="O59:Q59"/>
    <mergeCell ref="C59:E59"/>
    <mergeCell ref="F59:H59"/>
    <mergeCell ref="I59:K59"/>
    <mergeCell ref="L59:N59"/>
    <mergeCell ref="X59:Z59"/>
    <mergeCell ref="AB38:AB39"/>
    <mergeCell ref="AB44:AB45"/>
    <mergeCell ref="AB46:AB47"/>
    <mergeCell ref="AB40:AB41"/>
    <mergeCell ref="AB42:AB43"/>
    <mergeCell ref="X46:Z47"/>
    <mergeCell ref="AE34:AE35"/>
    <mergeCell ref="AE13:AE14"/>
    <mergeCell ref="AF13:AF14"/>
    <mergeCell ref="AE15:AE16"/>
    <mergeCell ref="AB34:AB35"/>
    <mergeCell ref="AE17:AE18"/>
    <mergeCell ref="AF34:AF35"/>
    <mergeCell ref="AE32:AE33"/>
    <mergeCell ref="AC34:AC35"/>
    <mergeCell ref="AF32:AF33"/>
    <mergeCell ref="AF15:AF16"/>
    <mergeCell ref="AC15:AC16"/>
    <mergeCell ref="AD32:AD33"/>
    <mergeCell ref="AD13:AD14"/>
    <mergeCell ref="AC32:AC33"/>
    <mergeCell ref="AC17:AC18"/>
    <mergeCell ref="AF17:AF18"/>
    <mergeCell ref="AF9:AF10"/>
    <mergeCell ref="AE9:AE10"/>
    <mergeCell ref="AD9:AD10"/>
    <mergeCell ref="AF11:AF12"/>
    <mergeCell ref="AE11:AE12"/>
    <mergeCell ref="AC9:AC10"/>
    <mergeCell ref="AD11:AD12"/>
    <mergeCell ref="AC11:AC12"/>
    <mergeCell ref="AG3:AG4"/>
    <mergeCell ref="AE3:AE4"/>
    <mergeCell ref="AG7:AG8"/>
    <mergeCell ref="AE7:AE8"/>
    <mergeCell ref="AF3:AF4"/>
    <mergeCell ref="AG5:AG6"/>
    <mergeCell ref="AE5:AE6"/>
    <mergeCell ref="AF5:AF6"/>
    <mergeCell ref="AF7:AF8"/>
    <mergeCell ref="AG9:AG10"/>
    <mergeCell ref="AG13:AG14"/>
    <mergeCell ref="AG34:AG35"/>
    <mergeCell ref="AG17:AG18"/>
    <mergeCell ref="AG15:AG16"/>
    <mergeCell ref="AG32:AG33"/>
    <mergeCell ref="AG11:AG12"/>
    <mergeCell ref="AF46:AF47"/>
    <mergeCell ref="AF44:AF45"/>
    <mergeCell ref="AF36:AF37"/>
    <mergeCell ref="AG44:AG45"/>
    <mergeCell ref="AE44:AE45"/>
    <mergeCell ref="AG46:AG47"/>
    <mergeCell ref="AG42:AG43"/>
    <mergeCell ref="AF42:AF43"/>
    <mergeCell ref="AE42:AE43"/>
    <mergeCell ref="AE46:AE47"/>
    <mergeCell ref="AE36:AE37"/>
    <mergeCell ref="AE38:AE39"/>
    <mergeCell ref="AG36:AG37"/>
    <mergeCell ref="AG40:AG41"/>
    <mergeCell ref="AG38:AG39"/>
    <mergeCell ref="AF38:AF39"/>
    <mergeCell ref="AF40:AF41"/>
    <mergeCell ref="AE40:AE41"/>
    <mergeCell ref="AD46:AD47"/>
    <mergeCell ref="AC46:AC47"/>
    <mergeCell ref="AC42:AC43"/>
    <mergeCell ref="AD44:AD45"/>
    <mergeCell ref="AC44:AC45"/>
    <mergeCell ref="AD34:AD35"/>
    <mergeCell ref="AD42:AD43"/>
    <mergeCell ref="AD38:AD39"/>
    <mergeCell ref="L38:N39"/>
    <mergeCell ref="AD40:AD41"/>
    <mergeCell ref="AC38:AC39"/>
    <mergeCell ref="AD36:AD37"/>
    <mergeCell ref="AC36:AC37"/>
    <mergeCell ref="AA36:AA37"/>
    <mergeCell ref="AA38:AA39"/>
    <mergeCell ref="AB36:AB37"/>
    <mergeCell ref="AA34:AA35"/>
    <mergeCell ref="R31:T31"/>
    <mergeCell ref="U31:W31"/>
    <mergeCell ref="C31:E31"/>
    <mergeCell ref="I31:K31"/>
    <mergeCell ref="F34:H35"/>
    <mergeCell ref="C32:E33"/>
    <mergeCell ref="F31:H31"/>
    <mergeCell ref="U44:W45"/>
    <mergeCell ref="AC40:AC41"/>
    <mergeCell ref="B44:B45"/>
    <mergeCell ref="AA44:AA45"/>
    <mergeCell ref="AA46:AA47"/>
    <mergeCell ref="AA40:AA41"/>
    <mergeCell ref="O40:Q41"/>
    <mergeCell ref="R42:T43"/>
    <mergeCell ref="AA42:AA43"/>
    <mergeCell ref="A42:A43"/>
    <mergeCell ref="A40:A41"/>
    <mergeCell ref="A36:A37"/>
    <mergeCell ref="A38:A39"/>
    <mergeCell ref="I36:K37"/>
    <mergeCell ref="B40:B41"/>
    <mergeCell ref="B42:B43"/>
    <mergeCell ref="B38:B39"/>
    <mergeCell ref="B36:B37"/>
    <mergeCell ref="A46:A47"/>
    <mergeCell ref="B46:B47"/>
    <mergeCell ref="A44:A45"/>
    <mergeCell ref="A3:A4"/>
    <mergeCell ref="A13:A14"/>
    <mergeCell ref="A15:A16"/>
    <mergeCell ref="B34:B35"/>
    <mergeCell ref="A11:A12"/>
    <mergeCell ref="B11:B12"/>
    <mergeCell ref="A34:A35"/>
    <mergeCell ref="L2:N2"/>
    <mergeCell ref="O2:Q2"/>
    <mergeCell ref="C2:E2"/>
    <mergeCell ref="I7:K8"/>
    <mergeCell ref="F2:H2"/>
    <mergeCell ref="I2:K2"/>
    <mergeCell ref="A9:A10"/>
    <mergeCell ref="F5:H6"/>
    <mergeCell ref="L9:N10"/>
    <mergeCell ref="AB9:AB10"/>
    <mergeCell ref="B5:B6"/>
    <mergeCell ref="C3:E4"/>
    <mergeCell ref="A7:A8"/>
    <mergeCell ref="A5:A6"/>
    <mergeCell ref="B3:B4"/>
    <mergeCell ref="B7:B8"/>
    <mergeCell ref="A32:A33"/>
    <mergeCell ref="B32:B33"/>
    <mergeCell ref="AB32:AB33"/>
    <mergeCell ref="AA17:AA18"/>
    <mergeCell ref="O31:Q31"/>
    <mergeCell ref="B15:B16"/>
    <mergeCell ref="L31:N31"/>
    <mergeCell ref="B17:B18"/>
    <mergeCell ref="A17:A18"/>
    <mergeCell ref="AA32:AA33"/>
    <mergeCell ref="B9:B10"/>
    <mergeCell ref="B13:B14"/>
    <mergeCell ref="O11:Q12"/>
    <mergeCell ref="AB5:AB6"/>
    <mergeCell ref="AB15:AB16"/>
    <mergeCell ref="AB11:AB12"/>
    <mergeCell ref="AB13:AB14"/>
    <mergeCell ref="U15:W16"/>
    <mergeCell ref="AC5:AC6"/>
    <mergeCell ref="AC7:AC8"/>
    <mergeCell ref="AD3:AD4"/>
    <mergeCell ref="AB7:AB8"/>
    <mergeCell ref="AD5:AD6"/>
    <mergeCell ref="AC3:AC4"/>
    <mergeCell ref="AD7:AD8"/>
    <mergeCell ref="AB3:AB4"/>
    <mergeCell ref="X17:Z18"/>
    <mergeCell ref="AA15:AA16"/>
    <mergeCell ref="AD15:AD16"/>
    <mergeCell ref="AD17:AD18"/>
    <mergeCell ref="AB17:AB18"/>
    <mergeCell ref="R13:T14"/>
    <mergeCell ref="AC13:AC14"/>
    <mergeCell ref="R2:T2"/>
    <mergeCell ref="X2:Z2"/>
    <mergeCell ref="AA13:AA14"/>
    <mergeCell ref="U2:W2"/>
    <mergeCell ref="AA11:AA12"/>
    <mergeCell ref="AA9:AA10"/>
    <mergeCell ref="AA3:AA4"/>
    <mergeCell ref="AA5:AA6"/>
    <mergeCell ref="AA7:AA8"/>
  </mergeCells>
  <printOptions/>
  <pageMargins left="0" right="0" top="1.1811023622047245" bottom="0" header="0.5118110236220472" footer="0.5118110236220472"/>
  <pageSetup horizontalDpi="200" verticalDpi="2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4">
      <selection activeCell="B12" sqref="B12"/>
    </sheetView>
  </sheetViews>
  <sheetFormatPr defaultColWidth="8.875" defaultRowHeight="13.5"/>
  <cols>
    <col min="2" max="2" width="84.875" style="0" bestFit="1" customWidth="1"/>
  </cols>
  <sheetData>
    <row r="2" spans="1:2" ht="16.5">
      <c r="A2" t="s">
        <v>64</v>
      </c>
      <c r="B2" s="19" t="s">
        <v>47</v>
      </c>
    </row>
    <row r="4" spans="1:2" ht="16.5">
      <c r="A4" t="s">
        <v>65</v>
      </c>
      <c r="B4" s="19" t="s">
        <v>48</v>
      </c>
    </row>
    <row r="6" spans="1:2" ht="16.5">
      <c r="A6" t="s">
        <v>66</v>
      </c>
      <c r="B6" s="19" t="s">
        <v>51</v>
      </c>
    </row>
    <row r="8" spans="1:2" ht="16.5">
      <c r="A8" t="s">
        <v>78</v>
      </c>
      <c r="B8" s="19" t="s">
        <v>52</v>
      </c>
    </row>
    <row r="10" spans="1:2" ht="16.5">
      <c r="A10" t="s">
        <v>49</v>
      </c>
      <c r="B10" s="19" t="s">
        <v>53</v>
      </c>
    </row>
    <row r="12" spans="1:2" ht="16.5">
      <c r="A12" t="s">
        <v>50</v>
      </c>
      <c r="B12" s="19" t="s">
        <v>54</v>
      </c>
    </row>
  </sheetData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4"/>
  <sheetViews>
    <sheetView zoomScale="75" zoomScaleNormal="75" zoomScalePageLayoutView="0" workbookViewId="0" topLeftCell="A19">
      <selection activeCell="B54" sqref="B54"/>
    </sheetView>
  </sheetViews>
  <sheetFormatPr defaultColWidth="9.00390625" defaultRowHeight="13.5"/>
  <cols>
    <col min="1" max="1" width="5.625" style="3" bestFit="1" customWidth="1"/>
    <col min="2" max="2" width="26.50390625" style="3" bestFit="1" customWidth="1"/>
    <col min="3" max="3" width="5.125" style="3" bestFit="1" customWidth="1"/>
    <col min="4" max="4" width="24.625" style="7" bestFit="1" customWidth="1"/>
    <col min="5" max="16384" width="9.00390625" style="3" customWidth="1"/>
  </cols>
  <sheetData>
    <row r="2" spans="1:4" ht="22.5">
      <c r="A2" s="1">
        <v>1</v>
      </c>
      <c r="B2" s="25" t="s">
        <v>67</v>
      </c>
      <c r="D2" s="6"/>
    </row>
    <row r="3" ht="16.5">
      <c r="A3" s="4"/>
    </row>
    <row r="4" spans="1:4" ht="22.5">
      <c r="A4" s="1">
        <v>2</v>
      </c>
      <c r="B4" s="6" t="s">
        <v>44</v>
      </c>
      <c r="D4" s="6"/>
    </row>
    <row r="5" ht="16.5">
      <c r="A5" s="4"/>
    </row>
    <row r="6" spans="1:4" ht="22.5">
      <c r="A6" s="1">
        <v>3</v>
      </c>
      <c r="B6" s="6" t="s">
        <v>33</v>
      </c>
      <c r="D6" s="6"/>
    </row>
    <row r="7" ht="16.5">
      <c r="A7" s="4"/>
    </row>
    <row r="8" spans="1:4" ht="22.5">
      <c r="A8" s="1">
        <v>4</v>
      </c>
      <c r="B8" s="26" t="s">
        <v>41</v>
      </c>
      <c r="D8" s="6"/>
    </row>
    <row r="9" ht="16.5">
      <c r="A9" s="4"/>
    </row>
    <row r="10" spans="1:4" ht="22.5">
      <c r="A10" s="1">
        <v>5</v>
      </c>
      <c r="B10" s="2" t="s">
        <v>38</v>
      </c>
      <c r="D10" s="6"/>
    </row>
    <row r="11" ht="16.5">
      <c r="A11" s="4"/>
    </row>
    <row r="12" spans="1:4" ht="22.5">
      <c r="A12" s="1">
        <v>6</v>
      </c>
      <c r="B12" s="2" t="s">
        <v>56</v>
      </c>
      <c r="D12" s="6"/>
    </row>
    <row r="13" ht="16.5">
      <c r="A13" s="4"/>
    </row>
    <row r="14" spans="1:4" ht="22.5">
      <c r="A14" s="1">
        <v>7</v>
      </c>
      <c r="B14" s="2" t="s">
        <v>58</v>
      </c>
      <c r="D14" s="6"/>
    </row>
    <row r="15" ht="16.5">
      <c r="A15" s="4"/>
    </row>
    <row r="16" spans="1:4" ht="22.5">
      <c r="A16" s="1">
        <v>8</v>
      </c>
      <c r="B16" s="2" t="s">
        <v>32</v>
      </c>
      <c r="D16" s="6"/>
    </row>
    <row r="17" ht="16.5">
      <c r="A17" s="4"/>
    </row>
    <row r="18" spans="1:4" ht="22.5">
      <c r="A18" s="1">
        <v>9</v>
      </c>
      <c r="B18" s="2" t="s">
        <v>79</v>
      </c>
      <c r="D18" s="6"/>
    </row>
    <row r="19" ht="16.5">
      <c r="A19" s="4"/>
    </row>
    <row r="20" spans="1:4" ht="22.5">
      <c r="A20" s="1">
        <v>10</v>
      </c>
      <c r="B20" s="2" t="s">
        <v>60</v>
      </c>
      <c r="D20" s="6"/>
    </row>
    <row r="21" ht="16.5">
      <c r="A21" s="4"/>
    </row>
    <row r="22" spans="1:4" ht="22.5">
      <c r="A22" s="1">
        <v>11</v>
      </c>
      <c r="B22" s="25" t="s">
        <v>68</v>
      </c>
      <c r="D22" s="6"/>
    </row>
    <row r="23" ht="16.5">
      <c r="A23" s="4"/>
    </row>
    <row r="24" spans="1:4" ht="22.5">
      <c r="A24" s="1">
        <v>12</v>
      </c>
      <c r="B24" s="2" t="s">
        <v>45</v>
      </c>
      <c r="D24" s="6"/>
    </row>
    <row r="25" ht="16.5">
      <c r="A25" s="4"/>
    </row>
    <row r="26" spans="1:4" ht="22.5">
      <c r="A26" s="1">
        <v>13</v>
      </c>
      <c r="B26" s="6" t="s">
        <v>34</v>
      </c>
      <c r="D26" s="6"/>
    </row>
    <row r="27" ht="16.5">
      <c r="A27" s="4"/>
    </row>
    <row r="28" spans="1:4" ht="22.5">
      <c r="A28" s="1">
        <v>14</v>
      </c>
      <c r="B28" s="26" t="s">
        <v>73</v>
      </c>
      <c r="D28" s="6"/>
    </row>
    <row r="29" ht="16.5">
      <c r="A29" s="4"/>
    </row>
    <row r="30" spans="1:4" ht="22.5">
      <c r="A30" s="1">
        <v>15</v>
      </c>
      <c r="B30" s="2" t="s">
        <v>81</v>
      </c>
      <c r="D30" s="6"/>
    </row>
    <row r="31" ht="16.5">
      <c r="A31" s="4"/>
    </row>
    <row r="32" spans="1:4" ht="22.5">
      <c r="A32" s="1">
        <v>16</v>
      </c>
      <c r="B32" s="2" t="s">
        <v>72</v>
      </c>
      <c r="D32" s="6"/>
    </row>
    <row r="33" ht="16.5">
      <c r="B33" s="7"/>
    </row>
    <row r="34" spans="1:4" ht="22.5">
      <c r="A34" s="1">
        <v>17</v>
      </c>
      <c r="B34" s="2" t="s">
        <v>46</v>
      </c>
      <c r="D34" s="6"/>
    </row>
    <row r="35" spans="2:4" ht="16.5">
      <c r="B35" s="8"/>
      <c r="D35" s="27"/>
    </row>
    <row r="36" spans="1:4" ht="22.5">
      <c r="A36" s="1">
        <v>18</v>
      </c>
      <c r="B36" s="2" t="s">
        <v>36</v>
      </c>
      <c r="D36" s="6"/>
    </row>
    <row r="38" spans="1:4" ht="22.5">
      <c r="A38" s="1">
        <v>19</v>
      </c>
      <c r="B38" s="2" t="s">
        <v>59</v>
      </c>
      <c r="D38" s="6"/>
    </row>
    <row r="40" spans="1:4" ht="22.5">
      <c r="A40" s="1">
        <v>20</v>
      </c>
      <c r="B40" s="26" t="s">
        <v>40</v>
      </c>
      <c r="D40" s="6"/>
    </row>
    <row r="42" spans="1:4" ht="22.5">
      <c r="A42" s="1">
        <v>21</v>
      </c>
      <c r="B42" s="2" t="s">
        <v>42</v>
      </c>
      <c r="D42" s="6"/>
    </row>
    <row r="44" spans="1:4" ht="22.5">
      <c r="A44" s="1">
        <v>22</v>
      </c>
      <c r="B44" s="25" t="s">
        <v>31</v>
      </c>
      <c r="D44" s="6"/>
    </row>
    <row r="46" spans="1:4" ht="22.5">
      <c r="A46" s="1">
        <v>23</v>
      </c>
      <c r="B46" s="2" t="s">
        <v>43</v>
      </c>
      <c r="D46" s="6"/>
    </row>
    <row r="48" spans="1:4" ht="22.5">
      <c r="A48" s="1">
        <v>24</v>
      </c>
      <c r="B48" s="6" t="s">
        <v>37</v>
      </c>
      <c r="D48" s="6"/>
    </row>
    <row r="50" spans="1:6" ht="22.5">
      <c r="A50" s="1">
        <v>25</v>
      </c>
      <c r="B50" s="26" t="s">
        <v>71</v>
      </c>
      <c r="D50" s="6"/>
      <c r="F50" s="1"/>
    </row>
    <row r="52" spans="1:6" ht="22.5">
      <c r="A52" s="1">
        <v>26</v>
      </c>
      <c r="B52" s="6" t="s">
        <v>39</v>
      </c>
      <c r="D52" s="6"/>
      <c r="F52" s="1"/>
    </row>
    <row r="54" spans="1:6" ht="22.5">
      <c r="A54" s="1">
        <v>27</v>
      </c>
      <c r="B54" s="2" t="s">
        <v>70</v>
      </c>
      <c r="D54" s="6"/>
      <c r="F54" s="1"/>
    </row>
    <row r="56" spans="1:4" ht="22.5">
      <c r="A56" s="1">
        <v>28</v>
      </c>
      <c r="B56" s="6" t="s">
        <v>57</v>
      </c>
      <c r="C56" s="1"/>
      <c r="D56" s="6"/>
    </row>
    <row r="58" spans="1:4" ht="22.5">
      <c r="A58" s="1">
        <v>29</v>
      </c>
      <c r="B58" s="2" t="s">
        <v>69</v>
      </c>
      <c r="C58" s="1"/>
      <c r="D58" s="6"/>
    </row>
    <row r="60" spans="1:4" ht="22.5">
      <c r="A60" s="1">
        <v>30</v>
      </c>
      <c r="B60" s="2" t="s">
        <v>35</v>
      </c>
      <c r="C60" s="1"/>
      <c r="D60" s="6"/>
    </row>
    <row r="62" spans="1:4" ht="22.5">
      <c r="A62" s="1">
        <v>31</v>
      </c>
      <c r="B62" s="2" t="s">
        <v>55</v>
      </c>
      <c r="C62" s="1"/>
      <c r="D62" s="6"/>
    </row>
    <row r="64" spans="1:4" ht="22.5">
      <c r="A64" s="1">
        <v>32</v>
      </c>
      <c r="B64" s="25" t="s">
        <v>80</v>
      </c>
      <c r="C64" s="1"/>
      <c r="D64" s="6"/>
    </row>
    <row r="66" spans="1:4" ht="22.5">
      <c r="A66" s="1"/>
      <c r="B66" s="2"/>
      <c r="C66" s="1"/>
      <c r="D66" s="6"/>
    </row>
    <row r="68" spans="1:4" ht="22.5">
      <c r="A68" s="1"/>
      <c r="B68" s="2"/>
      <c r="C68" s="1"/>
      <c r="D68" s="6"/>
    </row>
    <row r="70" spans="1:4" ht="22.5">
      <c r="A70" s="1"/>
      <c r="B70" s="2"/>
      <c r="C70" s="1"/>
      <c r="D70" s="6"/>
    </row>
    <row r="72" spans="1:4" ht="22.5">
      <c r="A72" s="1"/>
      <c r="B72" s="5"/>
      <c r="C72" s="1"/>
      <c r="D72" s="28"/>
    </row>
    <row r="74" spans="1:4" ht="22.5">
      <c r="A74" s="1"/>
      <c r="B74" s="2"/>
      <c r="C74" s="1"/>
      <c r="D74" s="6"/>
    </row>
    <row r="75" ht="16.5">
      <c r="B75" s="7"/>
    </row>
    <row r="76" spans="1:4" ht="22.5">
      <c r="A76" s="1"/>
      <c r="B76" s="5"/>
      <c r="C76" s="1"/>
      <c r="D76" s="28"/>
    </row>
    <row r="78" spans="1:4" ht="22.5">
      <c r="A78" s="1"/>
      <c r="B78" s="5"/>
      <c r="C78" s="1"/>
      <c r="D78" s="28"/>
    </row>
    <row r="79" spans="2:4" ht="16.5">
      <c r="B79" s="8"/>
      <c r="D79" s="27"/>
    </row>
    <row r="80" spans="1:4" ht="22.5">
      <c r="A80" s="1"/>
      <c r="B80" s="6"/>
      <c r="C80" s="1"/>
      <c r="D80" s="6"/>
    </row>
    <row r="82" spans="1:4" ht="22.5">
      <c r="A82" s="1"/>
      <c r="B82" s="2"/>
      <c r="C82" s="1"/>
      <c r="D82" s="6"/>
    </row>
    <row r="84" spans="1:4" ht="22.5">
      <c r="A84" s="1"/>
      <c r="B84" s="2"/>
      <c r="C84" s="1"/>
      <c r="D84" s="6"/>
    </row>
    <row r="86" spans="1:4" ht="22.5">
      <c r="A86" s="1"/>
      <c r="B86" s="2"/>
      <c r="C86" s="1"/>
      <c r="D86" s="6"/>
    </row>
    <row r="88" spans="1:4" ht="22.5">
      <c r="A88" s="1"/>
      <c r="B88" s="2"/>
      <c r="C88" s="1"/>
      <c r="D88" s="28"/>
    </row>
    <row r="90" spans="1:3" ht="22.5">
      <c r="A90" s="1"/>
      <c r="B90" s="2"/>
      <c r="C90" s="1"/>
    </row>
    <row r="92" spans="1:3" ht="18.75" customHeight="1">
      <c r="A92" s="1"/>
      <c r="B92" s="5"/>
      <c r="C92" s="1"/>
    </row>
    <row r="94" ht="18.75" customHeight="1">
      <c r="A94" s="1"/>
    </row>
  </sheetData>
  <sheetProtection/>
  <printOptions/>
  <pageMargins left="0.3937007874015748" right="0.7874015748031497" top="0.5905511811023623" bottom="0.984251968503937" header="0.5118110236220472" footer="0.5118110236220472"/>
  <pageSetup horizontalDpi="200" verticalDpi="200" orientation="portrait" paperSize="9" scale="1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松村 隆康</cp:lastModifiedBy>
  <cp:lastPrinted>2008-11-30T10:15:16Z</cp:lastPrinted>
  <dcterms:created xsi:type="dcterms:W3CDTF">1998-10-18T23:17:38Z</dcterms:created>
  <dcterms:modified xsi:type="dcterms:W3CDTF">2008-12-01T06:45:01Z</dcterms:modified>
  <cp:category/>
  <cp:version/>
  <cp:contentType/>
  <cp:contentStatus/>
</cp:coreProperties>
</file>