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005" tabRatio="599" activeTab="0"/>
  </bookViews>
  <sheets>
    <sheet name="星取り表４０" sheetId="1" r:id="rId1"/>
    <sheet name="リーグ戦組合せ４０" sheetId="2" r:id="rId2"/>
    <sheet name="決勝トーナメント" sheetId="3" r:id="rId3"/>
    <sheet name="データ１" sheetId="4" r:id="rId4"/>
    <sheet name="データ２" sheetId="5" r:id="rId5"/>
  </sheets>
  <definedNames>
    <definedName name="_xlnm.Print_Area" localSheetId="2">'決勝トーナメント'!$A$1:$R$43</definedName>
    <definedName name="_xlnm.Print_Area" localSheetId="0">'星取り表４０'!$A$1:$AM$120</definedName>
  </definedNames>
  <calcPr fullCalcOnLoad="1"/>
</workbook>
</file>

<file path=xl/sharedStrings.xml><?xml version="1.0" encoding="utf-8"?>
<sst xmlns="http://schemas.openxmlformats.org/spreadsheetml/2006/main" count="1133" uniqueCount="466">
  <si>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</si>
  <si>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</si>
  <si>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</si>
  <si>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</si>
  <si>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</si>
  <si>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</si>
  <si>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</si>
  <si>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</si>
  <si>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</si>
  <si>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</si>
  <si>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</si>
  <si>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</si>
  <si>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</si>
  <si>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</si>
  <si>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</si>
  <si>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</si>
  <si>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</si>
  <si>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</si>
  <si>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</si>
  <si>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</si>
  <si>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</si>
  <si>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東港オーシャン</t>
  </si>
  <si>
    <t>有馬スワローズ</t>
  </si>
  <si>
    <t>レッドサンズ</t>
  </si>
  <si>
    <t>八潮ドリームキッズ</t>
  </si>
  <si>
    <t>勝点</t>
  </si>
  <si>
    <t>順位</t>
  </si>
  <si>
    <t>失点</t>
  </si>
  <si>
    <t>得点</t>
  </si>
  <si>
    <t>表題２</t>
  </si>
  <si>
    <t>山野レッドＥ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</si>
  <si>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</si>
  <si>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</si>
  <si>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</si>
  <si>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</si>
  <si>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</si>
  <si>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</si>
  <si>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</si>
  <si>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</si>
  <si>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</si>
  <si>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</si>
  <si>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</si>
  <si>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</si>
  <si>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</si>
  <si>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</si>
  <si>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</si>
  <si>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</si>
  <si>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</si>
  <si>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</si>
  <si>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</si>
  <si>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</si>
  <si>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</si>
  <si>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</si>
  <si>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</si>
  <si>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</si>
  <si>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</si>
  <si>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</si>
  <si>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</si>
  <si>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</si>
  <si>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</si>
  <si>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</si>
  <si>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</si>
  <si>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</si>
  <si>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</si>
  <si>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</si>
  <si>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</si>
  <si>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</si>
  <si>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</si>
  <si>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</si>
  <si>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</si>
  <si>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</si>
  <si>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</si>
  <si>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</si>
  <si>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</si>
  <si>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</si>
  <si>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</si>
  <si>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不動パイレーツ</t>
  </si>
  <si>
    <t>淀四ライオンズ</t>
  </si>
  <si>
    <t>落合コメッツ</t>
  </si>
  <si>
    <t>Cブロック</t>
  </si>
  <si>
    <t>Dブロック</t>
  </si>
  <si>
    <t>表題３</t>
  </si>
  <si>
    <t>表題４</t>
  </si>
  <si>
    <t>2009/2/1</t>
  </si>
  <si>
    <t xml:space="preserve">２００９年 </t>
  </si>
  <si>
    <t>スーパーリ－グ 　　                  　　　 第３回大会  　　　        　　Aブロック     　　              ２００９</t>
  </si>
  <si>
    <t>スーパーリ－グ 　　                  　　　 第３回大会  　　　        　　Bブロック     　　              ２００９</t>
  </si>
  <si>
    <t>スーパーリ－グ 　　                  　　　 第３回大会  　　　        　　Cブロック     　　              ２００９</t>
  </si>
  <si>
    <t>スーパーリ－グ 　　                  　　　 第３回大会  　　　        　　Dブロック     　　              ２００９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</si>
  <si>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</si>
  <si>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</si>
  <si>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</si>
  <si>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</si>
  <si>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</si>
  <si>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</si>
  <si>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</si>
  <si>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</si>
  <si>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A－３７</t>
  </si>
  <si>
    <t>リーグ戦 A－３８</t>
  </si>
  <si>
    <t>リーグ戦 A－３９</t>
  </si>
  <si>
    <t>リーグ戦 A－４０</t>
  </si>
  <si>
    <t>リーグ戦 A－４１</t>
  </si>
  <si>
    <t>リーグ戦 A－４２</t>
  </si>
  <si>
    <t>リーグ戦 A－４３</t>
  </si>
  <si>
    <t>リーグ戦 A－４４</t>
  </si>
  <si>
    <t>リーグ戦 A－４５</t>
  </si>
  <si>
    <t>Ａ－６</t>
  </si>
  <si>
    <t>A－１５</t>
  </si>
  <si>
    <t>A－２４</t>
  </si>
  <si>
    <t>A－２０</t>
  </si>
  <si>
    <t>A－２８</t>
  </si>
  <si>
    <t>A－４０</t>
  </si>
  <si>
    <t>A－１０</t>
  </si>
  <si>
    <t>A－３２</t>
  </si>
  <si>
    <t>A－１</t>
  </si>
  <si>
    <t>A－６</t>
  </si>
  <si>
    <t>A－２５</t>
  </si>
  <si>
    <t>A－２１</t>
  </si>
  <si>
    <t>A－２９</t>
  </si>
  <si>
    <t>A－４１</t>
  </si>
  <si>
    <t>A－３３</t>
  </si>
  <si>
    <t>A－２</t>
  </si>
  <si>
    <t>A－３６</t>
  </si>
  <si>
    <t>A－９</t>
  </si>
  <si>
    <t>A－４２</t>
  </si>
  <si>
    <t>A－１２</t>
  </si>
  <si>
    <t>A－３４</t>
  </si>
  <si>
    <t>A－３</t>
  </si>
  <si>
    <t>A－３７</t>
  </si>
  <si>
    <t>A－１６</t>
  </si>
  <si>
    <t>A－１３</t>
  </si>
  <si>
    <t>A－５</t>
  </si>
  <si>
    <t>A－３９</t>
  </si>
  <si>
    <t>A－１８</t>
  </si>
  <si>
    <t>A－４４</t>
  </si>
  <si>
    <t>A－３１</t>
  </si>
  <si>
    <t>A－３５</t>
  </si>
  <si>
    <t>A－１９</t>
  </si>
  <si>
    <t>A－４５</t>
  </si>
  <si>
    <t>A－３０</t>
  </si>
  <si>
    <t>A－２２</t>
  </si>
  <si>
    <t>A－１１</t>
  </si>
  <si>
    <t>A－４</t>
  </si>
  <si>
    <t>A－８</t>
  </si>
  <si>
    <t>A－２３</t>
  </si>
  <si>
    <t>A－２６</t>
  </si>
  <si>
    <t>A－３８</t>
  </si>
  <si>
    <t>A－２７</t>
  </si>
  <si>
    <t>A－１４</t>
  </si>
  <si>
    <t>A－１７</t>
  </si>
  <si>
    <t>A－７</t>
  </si>
  <si>
    <t>A－４３</t>
  </si>
  <si>
    <t>Ｂ－６</t>
  </si>
  <si>
    <t>Ｂ－１５</t>
  </si>
  <si>
    <t>Ｂ－２４</t>
  </si>
  <si>
    <t>Ｂ－２０</t>
  </si>
  <si>
    <t>Ｂ－２８</t>
  </si>
  <si>
    <t>Ｂ－４０</t>
  </si>
  <si>
    <t>Ｂ－１０</t>
  </si>
  <si>
    <t>Ｂ－３２</t>
  </si>
  <si>
    <t>Ｂ－１</t>
  </si>
  <si>
    <t>Ｂ－２５</t>
  </si>
  <si>
    <t>Ｂ－２１</t>
  </si>
  <si>
    <t>Ｂ－２９</t>
  </si>
  <si>
    <t>Ｂ－４１</t>
  </si>
  <si>
    <t>Ｂ－３３</t>
  </si>
  <si>
    <t>Ｂ－２</t>
  </si>
  <si>
    <t>Ｂ－３６</t>
  </si>
  <si>
    <t>Ｂ－１１</t>
  </si>
  <si>
    <t>Ｂ－９</t>
  </si>
  <si>
    <t>Ｂ－４２</t>
  </si>
  <si>
    <t>Ｂ－１２</t>
  </si>
  <si>
    <t>Ｂ－３４</t>
  </si>
  <si>
    <t>Ｂ－３</t>
  </si>
  <si>
    <t>Ｂ－３７</t>
  </si>
  <si>
    <t>Ｂ－１６</t>
  </si>
  <si>
    <t>Ｂ－１３</t>
  </si>
  <si>
    <t>Ｂ－３５</t>
  </si>
  <si>
    <t>Ｂ－４</t>
  </si>
  <si>
    <t>Ｂ－３８</t>
  </si>
  <si>
    <t>Ｂ－１７</t>
  </si>
  <si>
    <t>Ｂ－４３</t>
  </si>
  <si>
    <t>Ｂ－５</t>
  </si>
  <si>
    <t>Ｂ－３９</t>
  </si>
  <si>
    <t>Ｂ－１８</t>
  </si>
  <si>
    <t>Ｂ－４４</t>
  </si>
  <si>
    <t>Ｂ－３１</t>
  </si>
  <si>
    <t>Ｂ－１９</t>
  </si>
  <si>
    <t>Ｂ－４５</t>
  </si>
  <si>
    <t>Ｂ－３０</t>
  </si>
  <si>
    <t>Ｂ－２２</t>
  </si>
  <si>
    <t>Ｂ－８</t>
  </si>
  <si>
    <t>Ｂ－２３</t>
  </si>
  <si>
    <t>Ｂ－２６</t>
  </si>
  <si>
    <t>Ｂ－２７</t>
  </si>
  <si>
    <t>Ｂ－１４</t>
  </si>
  <si>
    <t>Ｂ－７</t>
  </si>
  <si>
    <t>Ｃ－６</t>
  </si>
  <si>
    <t>Ｃ－１５</t>
  </si>
  <si>
    <t>Ｃ－２４</t>
  </si>
  <si>
    <t>Ｃ－２０</t>
  </si>
  <si>
    <t>Ｃ－２８</t>
  </si>
  <si>
    <t>Ｃ－４０</t>
  </si>
  <si>
    <t>Ｃ－１０</t>
  </si>
  <si>
    <t>Ｃ－３２</t>
  </si>
  <si>
    <t>Ｃ－１</t>
  </si>
  <si>
    <t>Ｃ－２５</t>
  </si>
  <si>
    <t>Ｃ－２１</t>
  </si>
  <si>
    <t>Ｃ－２９</t>
  </si>
  <si>
    <t>Ｃ－４１</t>
  </si>
  <si>
    <t>Ｃ－１１</t>
  </si>
  <si>
    <t>Ｃ－３３</t>
  </si>
  <si>
    <t>Ｃ－２</t>
  </si>
  <si>
    <t>Ｃ－３６</t>
  </si>
  <si>
    <t>Ｃ－９</t>
  </si>
  <si>
    <t>Ｃ－４２</t>
  </si>
  <si>
    <t>Ｃ－１２</t>
  </si>
  <si>
    <t>Ｃ－３４</t>
  </si>
  <si>
    <t>Ｃ－３</t>
  </si>
  <si>
    <t>Ｃ－３７</t>
  </si>
  <si>
    <t>Ｃ－１６</t>
  </si>
  <si>
    <t>Ｃ－１３</t>
  </si>
  <si>
    <t>Ｃ－３５</t>
  </si>
  <si>
    <t>Ｃ－４</t>
  </si>
  <si>
    <t>Ｃ－３８</t>
  </si>
  <si>
    <t>Ｃ－１７</t>
  </si>
  <si>
    <t>Ｃ－４３</t>
  </si>
  <si>
    <t>Ｃ－５</t>
  </si>
  <si>
    <t>Ｃ－３９</t>
  </si>
  <si>
    <t>Ｃ－１８</t>
  </si>
  <si>
    <t>Ｃ－４４</t>
  </si>
  <si>
    <t>Ｃ－３１</t>
  </si>
  <si>
    <t>Ｃ－１９</t>
  </si>
  <si>
    <t>Ｃ－４５</t>
  </si>
  <si>
    <t>Ｃ－３０</t>
  </si>
  <si>
    <t>Ｃ－２２</t>
  </si>
  <si>
    <t>Ｃ－８</t>
  </si>
  <si>
    <t>Ｃ－２３</t>
  </si>
  <si>
    <t>Ｃ－２６</t>
  </si>
  <si>
    <t>Ｃ－２７</t>
  </si>
  <si>
    <t>Ｃ－１４</t>
  </si>
  <si>
    <t>Ｃ－７</t>
  </si>
  <si>
    <t>Ｄ－６</t>
  </si>
  <si>
    <t>Ｄ－１５</t>
  </si>
  <si>
    <t>Ｄ－２４</t>
  </si>
  <si>
    <t>Ｄ－２０</t>
  </si>
  <si>
    <t>Ｄ－２８</t>
  </si>
  <si>
    <t>Ｄ－４０</t>
  </si>
  <si>
    <t>Ｄ－１０</t>
  </si>
  <si>
    <t>Ｄ－３２</t>
  </si>
  <si>
    <t>Ｄ－１</t>
  </si>
  <si>
    <t>Ｄ－２５</t>
  </si>
  <si>
    <t>Ｄ－２１</t>
  </si>
  <si>
    <t>Ｄ－２９</t>
  </si>
  <si>
    <t>Ｄ－４１</t>
  </si>
  <si>
    <t>Ｄ－１１</t>
  </si>
  <si>
    <t>Ｄ－３３</t>
  </si>
  <si>
    <t>Ｄ－２</t>
  </si>
  <si>
    <t>Ｄ－３６</t>
  </si>
  <si>
    <t>Ｄ－９</t>
  </si>
  <si>
    <t>Ｄ－４２</t>
  </si>
  <si>
    <t>Ｄ－１２</t>
  </si>
  <si>
    <t>Ｄ－３４</t>
  </si>
  <si>
    <t>Ｄ－３</t>
  </si>
  <si>
    <t>Ｄ－３７</t>
  </si>
  <si>
    <t>Ｄ－１６</t>
  </si>
  <si>
    <t>Ｄ－１３</t>
  </si>
  <si>
    <t>Ｄ－３５</t>
  </si>
  <si>
    <t>Ｄ－４</t>
  </si>
  <si>
    <t>Ｄ－３８</t>
  </si>
  <si>
    <t>Ｄ－１７</t>
  </si>
  <si>
    <t>Ｄ－４３</t>
  </si>
  <si>
    <t>Ｄ－５</t>
  </si>
  <si>
    <t>Ｄ－３９</t>
  </si>
  <si>
    <t>Ｄ－１８</t>
  </si>
  <si>
    <t>Ｄ－４４</t>
  </si>
  <si>
    <t>Ｄ－３１</t>
  </si>
  <si>
    <t>Ｄ－１９</t>
  </si>
  <si>
    <t>Ｄ－４５</t>
  </si>
  <si>
    <t>Ｄ－３０</t>
  </si>
  <si>
    <t>Ｄ－２２</t>
  </si>
  <si>
    <t>Ｄ－８</t>
  </si>
  <si>
    <t>Ｄ－２３</t>
  </si>
  <si>
    <t>Ｄ－２６</t>
  </si>
  <si>
    <t>Ｄ－２７</t>
  </si>
  <si>
    <t>Ｄ－１４</t>
  </si>
  <si>
    <t>Ｄ－７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</si>
  <si>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</si>
  <si>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</si>
  <si>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</si>
  <si>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</si>
  <si>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</si>
  <si>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</si>
  <si>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</si>
  <si>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</si>
  <si>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Ｂ－３７</t>
  </si>
  <si>
    <t>リーグ戦 Ｂ－３８</t>
  </si>
  <si>
    <t>リーグ戦 Ｂ－３９</t>
  </si>
  <si>
    <t>リーグ戦 Ｂ－４０</t>
  </si>
  <si>
    <t>リーグ戦 Ｂ－４１</t>
  </si>
  <si>
    <t>リーグ戦 Ｂ－４２</t>
  </si>
  <si>
    <t>リーグ戦 Ｂ－４３</t>
  </si>
  <si>
    <t>リーグ戦 Ｂ－４４</t>
  </si>
  <si>
    <t>リーグ戦 Ｂ－４５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</si>
  <si>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</si>
  <si>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</si>
  <si>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</si>
  <si>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</si>
  <si>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</si>
  <si>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</si>
  <si>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</si>
  <si>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</si>
  <si>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Ｃ－３７</t>
  </si>
  <si>
    <t>リーグ戦 Ｃ－３８</t>
  </si>
  <si>
    <t>リーグ戦 Ｃ－３９</t>
  </si>
  <si>
    <t>リーグ戦 Ｃ－４０</t>
  </si>
  <si>
    <t>リーグ戦 Ｃ－４１</t>
  </si>
  <si>
    <t>リーグ戦 Ｃ－４２</t>
  </si>
  <si>
    <t>リーグ戦 Ｃ－４３</t>
  </si>
  <si>
    <t>リーグ戦 Ｃ－４４</t>
  </si>
  <si>
    <t>リーグ戦 Ｃ－４５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</si>
  <si>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</si>
  <si>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</si>
  <si>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</si>
  <si>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</si>
  <si>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</si>
  <si>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</si>
  <si>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</si>
  <si>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</si>
  <si>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Ｄ－３７</t>
  </si>
  <si>
    <t>リーグ戦 Ｄ－３８</t>
  </si>
  <si>
    <t>リーグ戦 Ｄ－３９</t>
  </si>
  <si>
    <t>リーグ戦 Ｄ－４０</t>
  </si>
  <si>
    <t>リーグ戦 Ｄ－４１</t>
  </si>
  <si>
    <t>リーグ戦 Ｄ－４２</t>
  </si>
  <si>
    <t>リーグ戦 Ｄ－４３</t>
  </si>
  <si>
    <t>リーグ戦 Ｄ－４４</t>
  </si>
  <si>
    <t>リーグ戦 Ｄ－４５</t>
  </si>
  <si>
    <t>羽沢フォースターズ</t>
  </si>
  <si>
    <t>旭丘野球部</t>
  </si>
  <si>
    <t>青山イーグルス</t>
  </si>
  <si>
    <t>北二Ｂレーシング</t>
  </si>
  <si>
    <t>ブルースカイズ</t>
  </si>
  <si>
    <t>越中島ブレーブス</t>
  </si>
  <si>
    <t>番町エンジェルス</t>
  </si>
  <si>
    <t>西新宿ヤンキース</t>
  </si>
  <si>
    <t>第３回　スーパーリ－グ決勝トーナメント表</t>
  </si>
  <si>
    <t>組合せ表</t>
  </si>
  <si>
    <t>A１位</t>
  </si>
  <si>
    <t>C１位</t>
  </si>
  <si>
    <t>C９位</t>
  </si>
  <si>
    <t>A９位</t>
  </si>
  <si>
    <t>B１０位</t>
  </si>
  <si>
    <t>D１０位</t>
  </si>
  <si>
    <t>D４位</t>
  </si>
  <si>
    <t>B４位</t>
  </si>
  <si>
    <t>A５位</t>
  </si>
  <si>
    <t>C５位</t>
  </si>
  <si>
    <t>C３位</t>
  </si>
  <si>
    <t>A３位</t>
  </si>
  <si>
    <t>B６位</t>
  </si>
  <si>
    <t>D６位</t>
  </si>
  <si>
    <t>A７位</t>
  </si>
  <si>
    <t>C７位</t>
  </si>
  <si>
    <t>D８位</t>
  </si>
  <si>
    <t>B８位</t>
  </si>
  <si>
    <t>B２位</t>
  </si>
  <si>
    <t>D２位</t>
  </si>
  <si>
    <t>C２位</t>
  </si>
  <si>
    <t>A２位</t>
  </si>
  <si>
    <t>D７位</t>
  </si>
  <si>
    <t>B７位</t>
  </si>
  <si>
    <t>A８位</t>
  </si>
  <si>
    <t>C８位</t>
  </si>
  <si>
    <t>B３位</t>
  </si>
  <si>
    <t>D３位</t>
  </si>
  <si>
    <t>C６位</t>
  </si>
  <si>
    <t>A６位</t>
  </si>
  <si>
    <t>A４位</t>
  </si>
  <si>
    <t>C４位</t>
  </si>
  <si>
    <t>D５位</t>
  </si>
  <si>
    <t>B５位</t>
  </si>
  <si>
    <t>B９位</t>
  </si>
  <si>
    <t>D９位</t>
  </si>
  <si>
    <t>C１０位</t>
  </si>
  <si>
    <t>A１０位</t>
  </si>
  <si>
    <t>D１位</t>
  </si>
  <si>
    <t>B１位</t>
  </si>
  <si>
    <t>杉一野球クラブ</t>
  </si>
  <si>
    <t>出雲ライオンズ</t>
  </si>
  <si>
    <t>大塚スネイクス</t>
  </si>
  <si>
    <t>オール麻布</t>
  </si>
  <si>
    <t>高島エイト</t>
  </si>
  <si>
    <t>八潮ドリームキッズ</t>
  </si>
  <si>
    <t>大森ファイターズ</t>
  </si>
  <si>
    <t>球友ジュニアーズ</t>
  </si>
  <si>
    <t>葛飾アニマルズ</t>
  </si>
  <si>
    <t>有馬スワローズ</t>
  </si>
  <si>
    <t>駒込チャイルド</t>
  </si>
  <si>
    <t>東港オーシャン</t>
  </si>
  <si>
    <t>砧南クラブ</t>
  </si>
  <si>
    <t>品川ツインバード</t>
  </si>
  <si>
    <t>西田野球クラブ</t>
  </si>
  <si>
    <t>越中島ブレーブス</t>
  </si>
  <si>
    <t>大島中央</t>
  </si>
  <si>
    <t>羽沢フォースターズ</t>
  </si>
  <si>
    <t>旭丘野球部</t>
  </si>
  <si>
    <t>荒川コンドル</t>
  </si>
  <si>
    <t>西新宿ヤンキース</t>
  </si>
  <si>
    <t>富士クラブ</t>
  </si>
  <si>
    <t>リバーサイド</t>
  </si>
  <si>
    <t>駒込チャイルド</t>
  </si>
  <si>
    <t>池雪ジュニアＳ</t>
  </si>
  <si>
    <t>高島 エイト</t>
  </si>
  <si>
    <t>大森ファイターズ</t>
  </si>
  <si>
    <t>西田野球クラブ</t>
  </si>
  <si>
    <t>ヤングホークス</t>
  </si>
  <si>
    <t>リトルロジャース</t>
  </si>
  <si>
    <t>オール麻布</t>
  </si>
  <si>
    <t>砧南クラブ</t>
  </si>
  <si>
    <t>荒川コンドル</t>
  </si>
  <si>
    <t>トゥールスジュニア</t>
  </si>
  <si>
    <t>ゼットタイガー</t>
  </si>
  <si>
    <t>球友ジュニアーズ</t>
  </si>
  <si>
    <t>品川ツインバード</t>
  </si>
  <si>
    <t>大塚スネイクス</t>
  </si>
  <si>
    <t>葛飾アニマルズ</t>
  </si>
  <si>
    <t>富士クラブ</t>
  </si>
  <si>
    <t>大島中央</t>
  </si>
  <si>
    <t>ブルースカイズ</t>
  </si>
  <si>
    <t>サンジュニア</t>
  </si>
  <si>
    <t>フィールドキッズ</t>
  </si>
  <si>
    <t>リトルロジャース</t>
  </si>
  <si>
    <t>ヤングホークス</t>
  </si>
  <si>
    <t>ゼットタイガー</t>
  </si>
  <si>
    <t>リバーサイドJr.</t>
  </si>
  <si>
    <t>フィールドキッズ</t>
  </si>
  <si>
    <t>サンジュニア</t>
  </si>
  <si>
    <t>トゥールスジュニア</t>
  </si>
  <si>
    <t>山野レッドＥ</t>
  </si>
  <si>
    <t>グリーンファイター</t>
  </si>
  <si>
    <t>Ｄ</t>
  </si>
  <si>
    <t>‐</t>
  </si>
  <si>
    <t>Ｃ</t>
  </si>
  <si>
    <t>不動－八潮</t>
  </si>
  <si>
    <t>旭丘－落合</t>
  </si>
  <si>
    <t>グリーン―駒込</t>
  </si>
  <si>
    <t>杉一－麻布</t>
  </si>
  <si>
    <t>球友－フィールド</t>
  </si>
  <si>
    <t>東港－富士</t>
  </si>
  <si>
    <t>サンジュニ－北二</t>
  </si>
  <si>
    <t>越中島－大塚</t>
  </si>
  <si>
    <t>池雪－淀四</t>
  </si>
  <si>
    <t>砧南－トゥールス</t>
  </si>
  <si>
    <t>Ａ</t>
  </si>
  <si>
    <t>品川－青山</t>
  </si>
  <si>
    <t>ブルー－葛飾</t>
  </si>
  <si>
    <t>西新宿－ゼット</t>
  </si>
  <si>
    <r>
      <rPr>
        <sz val="11"/>
        <color indexed="10"/>
        <rFont val="ＭＳ Ｐ明朝"/>
        <family val="1"/>
      </rPr>
      <t>レッド</t>
    </r>
    <r>
      <rPr>
        <sz val="11"/>
        <rFont val="ＭＳ Ｐ明朝"/>
        <family val="1"/>
      </rPr>
      <t>－ヤング</t>
    </r>
  </si>
  <si>
    <r>
      <rPr>
        <sz val="11"/>
        <color indexed="10"/>
        <rFont val="ＭＳ Ｐ明朝"/>
        <family val="1"/>
      </rPr>
      <t>レッド</t>
    </r>
    <r>
      <rPr>
        <sz val="11"/>
        <rFont val="ＭＳ Ｐ明朝"/>
        <family val="1"/>
      </rPr>
      <t>－リトル</t>
    </r>
  </si>
  <si>
    <t>Ｂ</t>
  </si>
  <si>
    <t>‐</t>
  </si>
  <si>
    <t>有馬ーリバー</t>
  </si>
  <si>
    <t>高島ー荒川</t>
  </si>
  <si>
    <t>出雲ー西田</t>
  </si>
  <si>
    <t>番町ー大島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</si>
</sst>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明朝"/>
      <family val="1"/>
    </font>
    <font>
      <b/>
      <u val="double"/>
      <sz val="22"/>
      <name val="ＭＳ Ｐ明朝"/>
      <family val="1"/>
    </font>
    <font>
      <u val="double"/>
      <sz val="16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 quotePrefix="1">
      <alignment horizontal="distributed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distributed" vertical="center"/>
    </xf>
    <xf numFmtId="176" fontId="3" fillId="0" borderId="29" xfId="0" applyNumberFormat="1" applyFont="1" applyFill="1" applyBorder="1" applyAlignment="1" quotePrefix="1">
      <alignment horizontal="center" vertical="center"/>
    </xf>
    <xf numFmtId="176" fontId="3" fillId="0" borderId="30" xfId="0" applyNumberFormat="1" applyFont="1" applyFill="1" applyBorder="1" applyAlignment="1" quotePrefix="1">
      <alignment horizontal="center" vertical="center"/>
    </xf>
    <xf numFmtId="176" fontId="3" fillId="0" borderId="18" xfId="0" applyNumberFormat="1" applyFont="1" applyFill="1" applyBorder="1" applyAlignment="1" quotePrefix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5" fillId="23" borderId="31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32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5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4" borderId="0" xfId="0" applyFont="1" applyFill="1" applyAlignment="1">
      <alignment horizontal="center" vertical="center" shrinkToFit="1"/>
    </xf>
    <xf numFmtId="0" fontId="11" fillId="3" borderId="0" xfId="0" applyFont="1" applyFill="1" applyAlignment="1">
      <alignment horizontal="center" vertical="center" shrinkToFit="1"/>
    </xf>
    <xf numFmtId="0" fontId="8" fillId="0" borderId="2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11" fillId="24" borderId="0" xfId="0" applyFont="1" applyFill="1" applyAlignment="1">
      <alignment horizontal="center" vertical="center" shrinkToFit="1"/>
    </xf>
    <xf numFmtId="0" fontId="11" fillId="5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1"/>
  <sheetViews>
    <sheetView tabSelected="1" zoomScale="90" zoomScaleNormal="90" zoomScalePageLayoutView="0" workbookViewId="0" topLeftCell="A76">
      <selection activeCell="AA62" sqref="Z60:AA62"/>
    </sheetView>
  </sheetViews>
  <sheetFormatPr defaultColWidth="9.00390625" defaultRowHeight="13.5"/>
  <cols>
    <col min="1" max="1" width="4.5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30" width="3.125" style="4" customWidth="1"/>
    <col min="31" max="31" width="1.625" style="4" customWidth="1"/>
    <col min="32" max="32" width="3.125" style="4" customWidth="1"/>
    <col min="33" max="39" width="6.625" style="4" customWidth="1"/>
    <col min="40" max="16384" width="9.00390625" style="4" customWidth="1"/>
  </cols>
  <sheetData>
    <row r="1" spans="2:32" ht="13.5">
      <c r="B1" s="10" t="str">
        <f>+データ１!B2</f>
        <v>2009/2/1</v>
      </c>
      <c r="C1" s="7" t="str">
        <f>+データ１!$B$4</f>
        <v>２００９年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2:39" ht="129.75" customHeight="1">
      <c r="B2" s="20" t="str">
        <f>+データ１!B6</f>
        <v>スーパーリ－グ 　　                  　　　 第３回大会  　　　        　　Aブロック     　　              ２００９</v>
      </c>
      <c r="C2" s="82" t="str">
        <f>+IF(B3="","",+B3)</f>
        <v>レッドサンズ</v>
      </c>
      <c r="D2" s="83"/>
      <c r="E2" s="84"/>
      <c r="F2" s="82" t="str">
        <f>+IF(B5="","",+B5)</f>
        <v>ブルースカイズ</v>
      </c>
      <c r="G2" s="83"/>
      <c r="H2" s="84"/>
      <c r="I2" s="82" t="str">
        <f>+IF(B7="","",+B7)</f>
        <v>品川ツインバード</v>
      </c>
      <c r="J2" s="83"/>
      <c r="K2" s="84"/>
      <c r="L2" s="82" t="str">
        <f>+IF(B9="","",+B9)</f>
        <v>リトルロジャース</v>
      </c>
      <c r="M2" s="83"/>
      <c r="N2" s="84"/>
      <c r="O2" s="82" t="str">
        <f>+IF(B11="","",+B11)</f>
        <v>西新宿ヤンキース</v>
      </c>
      <c r="P2" s="83"/>
      <c r="Q2" s="84"/>
      <c r="R2" s="82" t="str">
        <f>+IF(B13="","",+B13)</f>
        <v>葛飾アニマルズ</v>
      </c>
      <c r="S2" s="83"/>
      <c r="T2" s="84"/>
      <c r="U2" s="82" t="str">
        <f>+IF(B15="","",+B15)</f>
        <v>羽沢フォースターズ</v>
      </c>
      <c r="V2" s="83"/>
      <c r="W2" s="84"/>
      <c r="X2" s="82" t="str">
        <f>+IF(B17="","",+B17)</f>
        <v>ヤングホークス</v>
      </c>
      <c r="Y2" s="83"/>
      <c r="Z2" s="84"/>
      <c r="AA2" s="82" t="str">
        <f>+IF(B19="","",+B19)</f>
        <v>青山イーグルス</v>
      </c>
      <c r="AB2" s="83"/>
      <c r="AC2" s="84"/>
      <c r="AD2" s="82" t="str">
        <f>+IF(B21="","",+B21)</f>
        <v>ゼットタイガー</v>
      </c>
      <c r="AE2" s="83"/>
      <c r="AF2" s="84"/>
      <c r="AG2" s="21" t="s">
        <v>0</v>
      </c>
      <c r="AH2" s="14" t="s">
        <v>1</v>
      </c>
      <c r="AI2" s="14" t="s">
        <v>2</v>
      </c>
      <c r="AJ2" s="12" t="s">
        <v>25</v>
      </c>
      <c r="AK2" s="13" t="s">
        <v>27</v>
      </c>
      <c r="AL2" s="13" t="s">
        <v>28</v>
      </c>
      <c r="AM2" s="12" t="s">
        <v>26</v>
      </c>
    </row>
    <row r="3" spans="1:39" ht="15.75" customHeight="1">
      <c r="A3" s="72">
        <v>1</v>
      </c>
      <c r="B3" s="70" t="str">
        <f>IF(データ２!B2="","",VLOOKUP(A3,データ２!$A$2:$B$92,2))</f>
        <v>レッドサンズ</v>
      </c>
      <c r="C3" s="76" t="s">
        <v>58</v>
      </c>
      <c r="D3" s="77"/>
      <c r="E3" s="78"/>
      <c r="F3" s="86" t="s">
        <v>106</v>
      </c>
      <c r="G3" s="74"/>
      <c r="H3" s="75"/>
      <c r="I3" s="73" t="s">
        <v>107</v>
      </c>
      <c r="J3" s="74"/>
      <c r="K3" s="75"/>
      <c r="L3" s="85" t="s">
        <v>108</v>
      </c>
      <c r="M3" s="74"/>
      <c r="N3" s="75"/>
      <c r="O3" s="85" t="s">
        <v>109</v>
      </c>
      <c r="P3" s="74"/>
      <c r="Q3" s="75"/>
      <c r="R3" s="73" t="s">
        <v>110</v>
      </c>
      <c r="S3" s="74"/>
      <c r="T3" s="75"/>
      <c r="U3" s="73" t="s">
        <v>111</v>
      </c>
      <c r="V3" s="74"/>
      <c r="W3" s="75"/>
      <c r="X3" s="85" t="s">
        <v>112</v>
      </c>
      <c r="Y3" s="74"/>
      <c r="Z3" s="75"/>
      <c r="AA3" s="73" t="s">
        <v>113</v>
      </c>
      <c r="AB3" s="74"/>
      <c r="AC3" s="75"/>
      <c r="AD3" s="73" t="s">
        <v>114</v>
      </c>
      <c r="AE3" s="74"/>
      <c r="AF3" s="75"/>
      <c r="AG3" s="68">
        <f>COUNTIF(C3:AF4,"○")</f>
        <v>0</v>
      </c>
      <c r="AH3" s="66">
        <f>COUNTIF(C3:AF4,"●")</f>
        <v>0</v>
      </c>
      <c r="AI3" s="66">
        <f>COUNTIF(C3:AF4,"△")</f>
        <v>0</v>
      </c>
      <c r="AJ3" s="66">
        <f>+AG3*3+AI3*1</f>
        <v>0</v>
      </c>
      <c r="AK3" s="66">
        <f>+E4+H4+K4+N4+Q4+T4+AC4+AF4</f>
        <v>0</v>
      </c>
      <c r="AL3" s="66">
        <f>+C4+F4+I4+L4+O4+R4+AA4+AD4</f>
        <v>0</v>
      </c>
      <c r="AM3" s="66">
        <f>+RANK(AJ3,$AJ$3:$AJ$22,0)</f>
        <v>1</v>
      </c>
    </row>
    <row r="4" spans="1:39" ht="15.75" customHeight="1">
      <c r="A4" s="72"/>
      <c r="B4" s="71"/>
      <c r="C4" s="79"/>
      <c r="D4" s="80"/>
      <c r="E4" s="81"/>
      <c r="F4" s="22"/>
      <c r="G4" s="23" t="s">
        <v>59</v>
      </c>
      <c r="H4" s="24"/>
      <c r="I4" s="22"/>
      <c r="J4" s="23" t="s">
        <v>59</v>
      </c>
      <c r="K4" s="24"/>
      <c r="L4" s="22"/>
      <c r="M4" s="23" t="s">
        <v>59</v>
      </c>
      <c r="N4" s="24"/>
      <c r="O4" s="22"/>
      <c r="P4" s="23" t="s">
        <v>59</v>
      </c>
      <c r="Q4" s="24"/>
      <c r="R4" s="22"/>
      <c r="S4" s="23" t="s">
        <v>59</v>
      </c>
      <c r="T4" s="24"/>
      <c r="U4" s="22"/>
      <c r="V4" s="23" t="s">
        <v>59</v>
      </c>
      <c r="W4" s="24"/>
      <c r="X4" s="22"/>
      <c r="Y4" s="23" t="s">
        <v>59</v>
      </c>
      <c r="Z4" s="24"/>
      <c r="AA4" s="22"/>
      <c r="AB4" s="23" t="s">
        <v>59</v>
      </c>
      <c r="AC4" s="24"/>
      <c r="AD4" s="22"/>
      <c r="AE4" s="23" t="s">
        <v>59</v>
      </c>
      <c r="AF4" s="24"/>
      <c r="AG4" s="69"/>
      <c r="AH4" s="67"/>
      <c r="AI4" s="67"/>
      <c r="AJ4" s="67"/>
      <c r="AK4" s="67"/>
      <c r="AL4" s="67"/>
      <c r="AM4" s="67"/>
    </row>
    <row r="5" spans="1:39" ht="15.75" customHeight="1">
      <c r="A5" s="72">
        <v>2</v>
      </c>
      <c r="B5" s="70" t="str">
        <f>IF(データ２!B4="","",VLOOKUP(A5,データ２!$A$2:$B$92,2))</f>
        <v>ブルースカイズ</v>
      </c>
      <c r="C5" s="73" t="s">
        <v>115</v>
      </c>
      <c r="D5" s="74"/>
      <c r="E5" s="75"/>
      <c r="F5" s="76" t="s">
        <v>58</v>
      </c>
      <c r="G5" s="77"/>
      <c r="H5" s="78"/>
      <c r="I5" s="73" t="s">
        <v>116</v>
      </c>
      <c r="J5" s="74"/>
      <c r="K5" s="75"/>
      <c r="L5" s="73" t="s">
        <v>117</v>
      </c>
      <c r="M5" s="74"/>
      <c r="N5" s="75"/>
      <c r="O5" s="73" t="s">
        <v>118</v>
      </c>
      <c r="P5" s="74"/>
      <c r="Q5" s="75"/>
      <c r="R5" s="85" t="s">
        <v>119</v>
      </c>
      <c r="S5" s="74"/>
      <c r="T5" s="75"/>
      <c r="U5" s="73" t="s">
        <v>141</v>
      </c>
      <c r="V5" s="74"/>
      <c r="W5" s="75"/>
      <c r="X5" s="73" t="s">
        <v>120</v>
      </c>
      <c r="Y5" s="74"/>
      <c r="Z5" s="75"/>
      <c r="AA5" s="73" t="s">
        <v>121</v>
      </c>
      <c r="AB5" s="74"/>
      <c r="AC5" s="75"/>
      <c r="AD5" s="73" t="s">
        <v>122</v>
      </c>
      <c r="AE5" s="74"/>
      <c r="AF5" s="75"/>
      <c r="AG5" s="68">
        <f>COUNTIF(C5:AF6,"○")</f>
        <v>0</v>
      </c>
      <c r="AH5" s="66">
        <f>COUNTIF(C5:AF6,"●")</f>
        <v>0</v>
      </c>
      <c r="AI5" s="66">
        <f>COUNTIF(C5:AF6,"△")</f>
        <v>0</v>
      </c>
      <c r="AJ5" s="66">
        <f>+AG5*3+AI5*1</f>
        <v>0</v>
      </c>
      <c r="AK5" s="66">
        <f>+E6+H6+K6+N6+Q6+T6+AC6+AF6</f>
        <v>0</v>
      </c>
      <c r="AL5" s="66">
        <f>+C6+F6+I6+L6+O6+R6+AA6+AD6</f>
        <v>0</v>
      </c>
      <c r="AM5" s="66">
        <f>+RANK(AJ5,$AJ$3:$AJ$22,0)</f>
        <v>1</v>
      </c>
    </row>
    <row r="6" spans="1:39" ht="15.75" customHeight="1">
      <c r="A6" s="72"/>
      <c r="B6" s="71"/>
      <c r="C6" s="22"/>
      <c r="D6" s="23" t="s">
        <v>59</v>
      </c>
      <c r="E6" s="24"/>
      <c r="F6" s="79"/>
      <c r="G6" s="80"/>
      <c r="H6" s="81"/>
      <c r="I6" s="22"/>
      <c r="J6" s="23" t="s">
        <v>59</v>
      </c>
      <c r="K6" s="24"/>
      <c r="L6" s="22"/>
      <c r="M6" s="23" t="s">
        <v>59</v>
      </c>
      <c r="N6" s="24"/>
      <c r="O6" s="22"/>
      <c r="P6" s="23" t="s">
        <v>59</v>
      </c>
      <c r="Q6" s="24"/>
      <c r="R6" s="22"/>
      <c r="S6" s="23" t="s">
        <v>59</v>
      </c>
      <c r="T6" s="24"/>
      <c r="U6" s="22"/>
      <c r="V6" s="23" t="s">
        <v>59</v>
      </c>
      <c r="W6" s="24"/>
      <c r="X6" s="22"/>
      <c r="Y6" s="23" t="s">
        <v>59</v>
      </c>
      <c r="Z6" s="24"/>
      <c r="AA6" s="22"/>
      <c r="AB6" s="23" t="s">
        <v>59</v>
      </c>
      <c r="AC6" s="24"/>
      <c r="AD6" s="22"/>
      <c r="AE6" s="23" t="s">
        <v>59</v>
      </c>
      <c r="AF6" s="24"/>
      <c r="AG6" s="69"/>
      <c r="AH6" s="67"/>
      <c r="AI6" s="67"/>
      <c r="AJ6" s="67"/>
      <c r="AK6" s="67"/>
      <c r="AL6" s="67"/>
      <c r="AM6" s="67"/>
    </row>
    <row r="7" spans="1:39" ht="15.75" customHeight="1">
      <c r="A7" s="72">
        <v>3</v>
      </c>
      <c r="B7" s="70" t="str">
        <f>IF(データ２!B6="","",VLOOKUP(A7,データ２!$A$2:$B$92,2))</f>
        <v>品川ツインバード</v>
      </c>
      <c r="C7" s="73" t="s">
        <v>107</v>
      </c>
      <c r="D7" s="74"/>
      <c r="E7" s="75"/>
      <c r="F7" s="73" t="s">
        <v>116</v>
      </c>
      <c r="G7" s="74"/>
      <c r="H7" s="75"/>
      <c r="I7" s="76" t="s">
        <v>58</v>
      </c>
      <c r="J7" s="77"/>
      <c r="K7" s="78"/>
      <c r="L7" s="73" t="s">
        <v>123</v>
      </c>
      <c r="M7" s="74"/>
      <c r="N7" s="75"/>
      <c r="O7" s="73" t="s">
        <v>124</v>
      </c>
      <c r="P7" s="74"/>
      <c r="Q7" s="75"/>
      <c r="R7" s="73" t="s">
        <v>125</v>
      </c>
      <c r="S7" s="74"/>
      <c r="T7" s="75"/>
      <c r="U7" s="73" t="s">
        <v>126</v>
      </c>
      <c r="V7" s="74"/>
      <c r="W7" s="75"/>
      <c r="X7" s="73" t="s">
        <v>127</v>
      </c>
      <c r="Y7" s="74"/>
      <c r="Z7" s="75"/>
      <c r="AA7" s="73" t="s">
        <v>128</v>
      </c>
      <c r="AB7" s="74"/>
      <c r="AC7" s="75"/>
      <c r="AD7" s="73" t="s">
        <v>129</v>
      </c>
      <c r="AE7" s="74"/>
      <c r="AF7" s="75"/>
      <c r="AG7" s="68">
        <f>COUNTIF(C7:AF8,"○")</f>
        <v>0</v>
      </c>
      <c r="AH7" s="66">
        <f>COUNTIF(C7:AF8,"●")</f>
        <v>0</v>
      </c>
      <c r="AI7" s="66">
        <f>COUNTIF(C7:AF8,"△")</f>
        <v>0</v>
      </c>
      <c r="AJ7" s="66">
        <f>+AG7*3+AI7*1</f>
        <v>0</v>
      </c>
      <c r="AK7" s="66">
        <f>+E8+H8+K8+N8+Q8+T8+AC8+AF8</f>
        <v>0</v>
      </c>
      <c r="AL7" s="66">
        <f>+C8+F8+I8+L8+O8+R8+AA8+AD8</f>
        <v>0</v>
      </c>
      <c r="AM7" s="66">
        <f>+RANK(AJ7,$AJ$3:$AJ$22,0)</f>
        <v>1</v>
      </c>
    </row>
    <row r="8" spans="1:39" ht="15.75" customHeight="1">
      <c r="A8" s="72"/>
      <c r="B8" s="71"/>
      <c r="C8" s="22"/>
      <c r="D8" s="23" t="s">
        <v>59</v>
      </c>
      <c r="E8" s="24"/>
      <c r="F8" s="22"/>
      <c r="G8" s="23" t="s">
        <v>59</v>
      </c>
      <c r="H8" s="24"/>
      <c r="I8" s="79"/>
      <c r="J8" s="80"/>
      <c r="K8" s="81"/>
      <c r="L8" s="22"/>
      <c r="M8" s="23" t="s">
        <v>59</v>
      </c>
      <c r="N8" s="24"/>
      <c r="O8" s="22"/>
      <c r="P8" s="23" t="s">
        <v>59</v>
      </c>
      <c r="Q8" s="24"/>
      <c r="R8" s="22"/>
      <c r="S8" s="23" t="s">
        <v>59</v>
      </c>
      <c r="T8" s="24"/>
      <c r="U8" s="22"/>
      <c r="V8" s="23" t="s">
        <v>59</v>
      </c>
      <c r="W8" s="24"/>
      <c r="X8" s="22"/>
      <c r="Y8" s="23" t="s">
        <v>59</v>
      </c>
      <c r="Z8" s="24"/>
      <c r="AA8" s="22"/>
      <c r="AB8" s="23" t="s">
        <v>59</v>
      </c>
      <c r="AC8" s="24"/>
      <c r="AD8" s="22"/>
      <c r="AE8" s="23" t="s">
        <v>59</v>
      </c>
      <c r="AF8" s="24"/>
      <c r="AG8" s="69"/>
      <c r="AH8" s="67"/>
      <c r="AI8" s="67"/>
      <c r="AJ8" s="67"/>
      <c r="AK8" s="67"/>
      <c r="AL8" s="67"/>
      <c r="AM8" s="67"/>
    </row>
    <row r="9" spans="1:39" ht="15.75" customHeight="1">
      <c r="A9" s="72">
        <v>4</v>
      </c>
      <c r="B9" s="70" t="str">
        <f>IF(データ２!B8="","",VLOOKUP(A9,データ２!$A$2:$B$92,2))</f>
        <v>リトルロジャース</v>
      </c>
      <c r="C9" s="85" t="s">
        <v>108</v>
      </c>
      <c r="D9" s="74"/>
      <c r="E9" s="75"/>
      <c r="F9" s="73" t="s">
        <v>117</v>
      </c>
      <c r="G9" s="74"/>
      <c r="H9" s="75"/>
      <c r="I9" s="73" t="s">
        <v>123</v>
      </c>
      <c r="J9" s="74"/>
      <c r="K9" s="75"/>
      <c r="L9" s="76" t="s">
        <v>58</v>
      </c>
      <c r="M9" s="77"/>
      <c r="N9" s="78"/>
      <c r="O9" s="85" t="s">
        <v>130</v>
      </c>
      <c r="P9" s="74"/>
      <c r="Q9" s="75"/>
      <c r="R9" s="73" t="s">
        <v>136</v>
      </c>
      <c r="S9" s="74"/>
      <c r="T9" s="75"/>
      <c r="U9" s="73" t="s">
        <v>142</v>
      </c>
      <c r="V9" s="74"/>
      <c r="W9" s="75"/>
      <c r="X9" s="73" t="s">
        <v>146</v>
      </c>
      <c r="Y9" s="74"/>
      <c r="Z9" s="75"/>
      <c r="AA9" s="73" t="s">
        <v>149</v>
      </c>
      <c r="AB9" s="74"/>
      <c r="AC9" s="75"/>
      <c r="AD9" s="73" t="s">
        <v>151</v>
      </c>
      <c r="AE9" s="74"/>
      <c r="AF9" s="75"/>
      <c r="AG9" s="68">
        <f>COUNTIF(C9:AF10,"○")</f>
        <v>0</v>
      </c>
      <c r="AH9" s="66">
        <f>COUNTIF(C9:AF10,"●")</f>
        <v>0</v>
      </c>
      <c r="AI9" s="66">
        <f>COUNTIF(C9:AF10,"△")</f>
        <v>0</v>
      </c>
      <c r="AJ9" s="66">
        <f>+AG9*3+AI9*1</f>
        <v>0</v>
      </c>
      <c r="AK9" s="66">
        <f>+E10+H10+K10+N10+Q10+T10+AC10+AF10</f>
        <v>0</v>
      </c>
      <c r="AL9" s="66">
        <f>+C10+F10+I10+L10+O10+R10+AA10+AD10</f>
        <v>0</v>
      </c>
      <c r="AM9" s="66">
        <f>+RANK(AJ9,$AJ$3:$AJ$22,0)</f>
        <v>1</v>
      </c>
    </row>
    <row r="10" spans="1:39" ht="15.75" customHeight="1">
      <c r="A10" s="72"/>
      <c r="B10" s="71"/>
      <c r="C10" s="22"/>
      <c r="D10" s="23" t="s">
        <v>59</v>
      </c>
      <c r="E10" s="24"/>
      <c r="F10" s="22"/>
      <c r="G10" s="23" t="s">
        <v>59</v>
      </c>
      <c r="H10" s="24"/>
      <c r="I10" s="22"/>
      <c r="J10" s="23" t="s">
        <v>59</v>
      </c>
      <c r="K10" s="24"/>
      <c r="L10" s="79"/>
      <c r="M10" s="80"/>
      <c r="N10" s="81"/>
      <c r="O10" s="22"/>
      <c r="P10" s="23" t="s">
        <v>59</v>
      </c>
      <c r="Q10" s="24"/>
      <c r="R10" s="22"/>
      <c r="S10" s="23" t="s">
        <v>59</v>
      </c>
      <c r="T10" s="24"/>
      <c r="U10" s="22"/>
      <c r="V10" s="23" t="s">
        <v>59</v>
      </c>
      <c r="W10" s="24"/>
      <c r="X10" s="22"/>
      <c r="Y10" s="23" t="s">
        <v>59</v>
      </c>
      <c r="Z10" s="24"/>
      <c r="AA10" s="22"/>
      <c r="AB10" s="23" t="s">
        <v>59</v>
      </c>
      <c r="AC10" s="24"/>
      <c r="AD10" s="22"/>
      <c r="AE10" s="23" t="s">
        <v>59</v>
      </c>
      <c r="AF10" s="24"/>
      <c r="AG10" s="69"/>
      <c r="AH10" s="67"/>
      <c r="AI10" s="67"/>
      <c r="AJ10" s="67"/>
      <c r="AK10" s="67"/>
      <c r="AL10" s="67"/>
      <c r="AM10" s="67"/>
    </row>
    <row r="11" spans="1:39" ht="15.75" customHeight="1">
      <c r="A11" s="72">
        <v>5</v>
      </c>
      <c r="B11" s="70" t="str">
        <f>IF(データ２!B10="","",VLOOKUP(A11,データ２!$A$2:$B$92,2))</f>
        <v>西新宿ヤンキース</v>
      </c>
      <c r="C11" s="85" t="s">
        <v>109</v>
      </c>
      <c r="D11" s="74"/>
      <c r="E11" s="75"/>
      <c r="F11" s="73" t="s">
        <v>118</v>
      </c>
      <c r="G11" s="74"/>
      <c r="H11" s="75"/>
      <c r="I11" s="73" t="s">
        <v>124</v>
      </c>
      <c r="J11" s="74"/>
      <c r="K11" s="75"/>
      <c r="L11" s="85" t="s">
        <v>130</v>
      </c>
      <c r="M11" s="74"/>
      <c r="N11" s="75"/>
      <c r="O11" s="76" t="s">
        <v>58</v>
      </c>
      <c r="P11" s="77"/>
      <c r="Q11" s="78"/>
      <c r="R11" s="73" t="s">
        <v>131</v>
      </c>
      <c r="S11" s="74"/>
      <c r="T11" s="75"/>
      <c r="U11" s="73" t="s">
        <v>132</v>
      </c>
      <c r="V11" s="74"/>
      <c r="W11" s="75"/>
      <c r="X11" s="73" t="s">
        <v>133</v>
      </c>
      <c r="Y11" s="74"/>
      <c r="Z11" s="75"/>
      <c r="AA11" s="73" t="s">
        <v>134</v>
      </c>
      <c r="AB11" s="74"/>
      <c r="AC11" s="75"/>
      <c r="AD11" s="73" t="s">
        <v>135</v>
      </c>
      <c r="AE11" s="74"/>
      <c r="AF11" s="75"/>
      <c r="AG11" s="68">
        <f>COUNTIF(C11:AF12,"○")</f>
        <v>0</v>
      </c>
      <c r="AH11" s="66">
        <f>COUNTIF(C11:AF12,"●")</f>
        <v>0</v>
      </c>
      <c r="AI11" s="66">
        <f>COUNTIF(C11:AF12,"△")</f>
        <v>0</v>
      </c>
      <c r="AJ11" s="66">
        <f>+AG11*3+AI11*1</f>
        <v>0</v>
      </c>
      <c r="AK11" s="66">
        <f>+E12+H12+K12+N12+Q12+T12+AC12+AF12</f>
        <v>0</v>
      </c>
      <c r="AL11" s="66">
        <f>+C12+F12+I12+L12+O12+R12+AA12+AD12</f>
        <v>0</v>
      </c>
      <c r="AM11" s="66">
        <f>+RANK(AJ11,$AJ$3:$AJ$22,0)</f>
        <v>1</v>
      </c>
    </row>
    <row r="12" spans="1:39" ht="15.75" customHeight="1">
      <c r="A12" s="72"/>
      <c r="B12" s="71"/>
      <c r="C12" s="22"/>
      <c r="D12" s="23" t="s">
        <v>59</v>
      </c>
      <c r="E12" s="24"/>
      <c r="F12" s="22"/>
      <c r="G12" s="23" t="s">
        <v>59</v>
      </c>
      <c r="H12" s="24"/>
      <c r="I12" s="22"/>
      <c r="J12" s="23" t="s">
        <v>59</v>
      </c>
      <c r="K12" s="24"/>
      <c r="L12" s="22"/>
      <c r="M12" s="23" t="s">
        <v>59</v>
      </c>
      <c r="N12" s="24"/>
      <c r="O12" s="79"/>
      <c r="P12" s="80"/>
      <c r="Q12" s="81"/>
      <c r="R12" s="22"/>
      <c r="S12" s="23" t="s">
        <v>59</v>
      </c>
      <c r="T12" s="24"/>
      <c r="U12" s="22"/>
      <c r="V12" s="23" t="s">
        <v>59</v>
      </c>
      <c r="W12" s="24"/>
      <c r="X12" s="22"/>
      <c r="Y12" s="23" t="s">
        <v>59</v>
      </c>
      <c r="Z12" s="24"/>
      <c r="AA12" s="22"/>
      <c r="AB12" s="23" t="s">
        <v>59</v>
      </c>
      <c r="AC12" s="24"/>
      <c r="AD12" s="22"/>
      <c r="AE12" s="23" t="s">
        <v>59</v>
      </c>
      <c r="AF12" s="24"/>
      <c r="AG12" s="69"/>
      <c r="AH12" s="67"/>
      <c r="AI12" s="67"/>
      <c r="AJ12" s="67"/>
      <c r="AK12" s="67"/>
      <c r="AL12" s="67"/>
      <c r="AM12" s="67"/>
    </row>
    <row r="13" spans="1:39" ht="15.75" customHeight="1">
      <c r="A13" s="72">
        <v>6</v>
      </c>
      <c r="B13" s="70" t="str">
        <f>IF(データ２!B12="","",VLOOKUP(A13,データ２!$A$2:$B$92,2))</f>
        <v>葛飾アニマルズ</v>
      </c>
      <c r="C13" s="73" t="s">
        <v>110</v>
      </c>
      <c r="D13" s="74"/>
      <c r="E13" s="75"/>
      <c r="F13" s="85" t="s">
        <v>119</v>
      </c>
      <c r="G13" s="74"/>
      <c r="H13" s="75"/>
      <c r="I13" s="73" t="s">
        <v>125</v>
      </c>
      <c r="J13" s="74"/>
      <c r="K13" s="75"/>
      <c r="L13" s="73" t="s">
        <v>136</v>
      </c>
      <c r="M13" s="74"/>
      <c r="N13" s="75"/>
      <c r="O13" s="73" t="s">
        <v>131</v>
      </c>
      <c r="P13" s="74"/>
      <c r="Q13" s="75"/>
      <c r="R13" s="76" t="s">
        <v>58</v>
      </c>
      <c r="S13" s="77"/>
      <c r="T13" s="78"/>
      <c r="U13" s="73" t="s">
        <v>137</v>
      </c>
      <c r="V13" s="74"/>
      <c r="W13" s="75"/>
      <c r="X13" s="73" t="s">
        <v>138</v>
      </c>
      <c r="Y13" s="74"/>
      <c r="Z13" s="75"/>
      <c r="AA13" s="73" t="s">
        <v>139</v>
      </c>
      <c r="AB13" s="74"/>
      <c r="AC13" s="75"/>
      <c r="AD13" s="73" t="s">
        <v>140</v>
      </c>
      <c r="AE13" s="74"/>
      <c r="AF13" s="75"/>
      <c r="AG13" s="68">
        <f>COUNTIF(C13:AF14,"○")</f>
        <v>0</v>
      </c>
      <c r="AH13" s="66">
        <f>COUNTIF(C13:AF14,"●")</f>
        <v>0</v>
      </c>
      <c r="AI13" s="66">
        <f>COUNTIF(C13:AF14,"△")</f>
        <v>0</v>
      </c>
      <c r="AJ13" s="66">
        <f>+AG13*3+AI13*1</f>
        <v>0</v>
      </c>
      <c r="AK13" s="66">
        <f>+E14+H14+K14+N14+Q14+T14+AC14+AF14</f>
        <v>0</v>
      </c>
      <c r="AL13" s="66">
        <f>+C14+F14+I14+L14+O14+R14+AA14+AD14</f>
        <v>0</v>
      </c>
      <c r="AM13" s="66">
        <f>+RANK(AJ13,$AJ$3:$AJ$22,0)</f>
        <v>1</v>
      </c>
    </row>
    <row r="14" spans="1:39" ht="15.75" customHeight="1">
      <c r="A14" s="72"/>
      <c r="B14" s="71"/>
      <c r="C14" s="22"/>
      <c r="D14" s="23" t="s">
        <v>59</v>
      </c>
      <c r="E14" s="24"/>
      <c r="F14" s="22"/>
      <c r="G14" s="23" t="s">
        <v>59</v>
      </c>
      <c r="H14" s="24"/>
      <c r="I14" s="22"/>
      <c r="J14" s="23" t="s">
        <v>59</v>
      </c>
      <c r="K14" s="24"/>
      <c r="L14" s="22"/>
      <c r="M14" s="23" t="s">
        <v>59</v>
      </c>
      <c r="N14" s="24"/>
      <c r="O14" s="22"/>
      <c r="P14" s="23" t="s">
        <v>59</v>
      </c>
      <c r="Q14" s="24"/>
      <c r="R14" s="79"/>
      <c r="S14" s="80"/>
      <c r="T14" s="81"/>
      <c r="U14" s="22"/>
      <c r="V14" s="23" t="s">
        <v>59</v>
      </c>
      <c r="W14" s="24"/>
      <c r="X14" s="22"/>
      <c r="Y14" s="23" t="s">
        <v>59</v>
      </c>
      <c r="Z14" s="24"/>
      <c r="AA14" s="22"/>
      <c r="AB14" s="23" t="s">
        <v>59</v>
      </c>
      <c r="AC14" s="24"/>
      <c r="AD14" s="22"/>
      <c r="AE14" s="23" t="s">
        <v>59</v>
      </c>
      <c r="AF14" s="24"/>
      <c r="AG14" s="69"/>
      <c r="AH14" s="67"/>
      <c r="AI14" s="67"/>
      <c r="AJ14" s="67"/>
      <c r="AK14" s="67"/>
      <c r="AL14" s="67"/>
      <c r="AM14" s="67"/>
    </row>
    <row r="15" spans="1:39" ht="15.75" customHeight="1">
      <c r="A15" s="72">
        <v>7</v>
      </c>
      <c r="B15" s="70" t="str">
        <f>IF(データ２!B14="","",VLOOKUP(A15,データ２!$A$2:$B$92,2))</f>
        <v>羽沢フォースターズ</v>
      </c>
      <c r="C15" s="73" t="s">
        <v>111</v>
      </c>
      <c r="D15" s="74"/>
      <c r="E15" s="75"/>
      <c r="F15" s="73" t="s">
        <v>141</v>
      </c>
      <c r="G15" s="74"/>
      <c r="H15" s="75"/>
      <c r="I15" s="73" t="s">
        <v>126</v>
      </c>
      <c r="J15" s="74"/>
      <c r="K15" s="75"/>
      <c r="L15" s="73" t="s">
        <v>142</v>
      </c>
      <c r="M15" s="74"/>
      <c r="N15" s="75"/>
      <c r="O15" s="73" t="s">
        <v>132</v>
      </c>
      <c r="P15" s="74"/>
      <c r="Q15" s="75"/>
      <c r="R15" s="73" t="s">
        <v>137</v>
      </c>
      <c r="S15" s="74"/>
      <c r="T15" s="75"/>
      <c r="U15" s="76" t="s">
        <v>58</v>
      </c>
      <c r="V15" s="77"/>
      <c r="W15" s="78"/>
      <c r="X15" s="73" t="s">
        <v>143</v>
      </c>
      <c r="Y15" s="74"/>
      <c r="Z15" s="75"/>
      <c r="AA15" s="73" t="s">
        <v>144</v>
      </c>
      <c r="AB15" s="74"/>
      <c r="AC15" s="75"/>
      <c r="AD15" s="73" t="s">
        <v>145</v>
      </c>
      <c r="AE15" s="74"/>
      <c r="AF15" s="75"/>
      <c r="AG15" s="68">
        <f>COUNTIF(C15:AF16,"○")</f>
        <v>0</v>
      </c>
      <c r="AH15" s="66">
        <f>COUNTIF(C15:AF16,"●")</f>
        <v>0</v>
      </c>
      <c r="AI15" s="66">
        <f>COUNTIF(C15:AF16,"△")</f>
        <v>0</v>
      </c>
      <c r="AJ15" s="66">
        <f>+AG15*3+AI15*1</f>
        <v>0</v>
      </c>
      <c r="AK15" s="66">
        <f>+E16+H16+K16+N16+Q16+T16+AC16+AF16</f>
        <v>0</v>
      </c>
      <c r="AL15" s="66">
        <f>+C16+F16+I16+L16+O16+R16+AA16+AD16</f>
        <v>0</v>
      </c>
      <c r="AM15" s="66">
        <f>+RANK(AJ15,$AJ$3:$AJ$22,0)</f>
        <v>1</v>
      </c>
    </row>
    <row r="16" spans="1:39" ht="15.75" customHeight="1">
      <c r="A16" s="72"/>
      <c r="B16" s="71"/>
      <c r="C16" s="22"/>
      <c r="D16" s="23" t="s">
        <v>59</v>
      </c>
      <c r="E16" s="24"/>
      <c r="F16" s="22"/>
      <c r="G16" s="23" t="s">
        <v>59</v>
      </c>
      <c r="H16" s="24"/>
      <c r="I16" s="22"/>
      <c r="J16" s="23" t="s">
        <v>59</v>
      </c>
      <c r="K16" s="24"/>
      <c r="L16" s="22"/>
      <c r="M16" s="23" t="s">
        <v>59</v>
      </c>
      <c r="N16" s="24"/>
      <c r="O16" s="22"/>
      <c r="P16" s="23" t="s">
        <v>59</v>
      </c>
      <c r="Q16" s="24"/>
      <c r="R16" s="22"/>
      <c r="S16" s="23" t="s">
        <v>59</v>
      </c>
      <c r="T16" s="24"/>
      <c r="U16" s="79"/>
      <c r="V16" s="80"/>
      <c r="W16" s="81"/>
      <c r="X16" s="22"/>
      <c r="Y16" s="23" t="s">
        <v>59</v>
      </c>
      <c r="Z16" s="24"/>
      <c r="AA16" s="22"/>
      <c r="AB16" s="23" t="s">
        <v>59</v>
      </c>
      <c r="AC16" s="24"/>
      <c r="AD16" s="22"/>
      <c r="AE16" s="23" t="s">
        <v>59</v>
      </c>
      <c r="AF16" s="24"/>
      <c r="AG16" s="69"/>
      <c r="AH16" s="67"/>
      <c r="AI16" s="67"/>
      <c r="AJ16" s="67"/>
      <c r="AK16" s="67"/>
      <c r="AL16" s="67"/>
      <c r="AM16" s="67"/>
    </row>
    <row r="17" spans="1:39" ht="15.75" customHeight="1">
      <c r="A17" s="72">
        <v>8</v>
      </c>
      <c r="B17" s="70" t="str">
        <f>IF(データ２!B16="","",VLOOKUP(A17,データ２!$A$2:$B$92,2))</f>
        <v>ヤングホークス</v>
      </c>
      <c r="C17" s="73" t="s">
        <v>112</v>
      </c>
      <c r="D17" s="74"/>
      <c r="E17" s="75"/>
      <c r="F17" s="73" t="s">
        <v>120</v>
      </c>
      <c r="G17" s="74"/>
      <c r="H17" s="75"/>
      <c r="I17" s="73" t="s">
        <v>127</v>
      </c>
      <c r="J17" s="74"/>
      <c r="K17" s="75"/>
      <c r="L17" s="73" t="s">
        <v>146</v>
      </c>
      <c r="M17" s="74"/>
      <c r="N17" s="75"/>
      <c r="O17" s="73" t="s">
        <v>133</v>
      </c>
      <c r="P17" s="74"/>
      <c r="Q17" s="75"/>
      <c r="R17" s="73" t="s">
        <v>138</v>
      </c>
      <c r="S17" s="74"/>
      <c r="T17" s="75"/>
      <c r="U17" s="73" t="s">
        <v>143</v>
      </c>
      <c r="V17" s="74"/>
      <c r="W17" s="75"/>
      <c r="X17" s="76" t="s">
        <v>58</v>
      </c>
      <c r="Y17" s="77"/>
      <c r="Z17" s="78"/>
      <c r="AA17" s="73" t="s">
        <v>147</v>
      </c>
      <c r="AB17" s="74"/>
      <c r="AC17" s="75"/>
      <c r="AD17" s="73" t="s">
        <v>148</v>
      </c>
      <c r="AE17" s="74"/>
      <c r="AF17" s="75"/>
      <c r="AG17" s="68">
        <f>COUNTIF(C17:AF18,"○")</f>
        <v>0</v>
      </c>
      <c r="AH17" s="66">
        <f>COUNTIF(C17:AF18,"●")</f>
        <v>0</v>
      </c>
      <c r="AI17" s="66">
        <f>COUNTIF(C17:AF18,"△")</f>
        <v>0</v>
      </c>
      <c r="AJ17" s="66">
        <f>+AG17*3+AI17*1</f>
        <v>0</v>
      </c>
      <c r="AK17" s="66">
        <f>+E18+H18+K18+N18+Q18+T18+AC18+AF18</f>
        <v>0</v>
      </c>
      <c r="AL17" s="66">
        <f>+C18+F18+I18+L18+O18+R18+AA18+AD18</f>
        <v>0</v>
      </c>
      <c r="AM17" s="66">
        <f>+RANK(AJ17,$AJ$3:$AJ$22,0)</f>
        <v>1</v>
      </c>
    </row>
    <row r="18" spans="1:39" ht="15.75" customHeight="1">
      <c r="A18" s="72"/>
      <c r="B18" s="71"/>
      <c r="C18" s="22"/>
      <c r="D18" s="23" t="s">
        <v>59</v>
      </c>
      <c r="E18" s="24"/>
      <c r="F18" s="22"/>
      <c r="G18" s="23" t="s">
        <v>59</v>
      </c>
      <c r="H18" s="24"/>
      <c r="I18" s="22"/>
      <c r="J18" s="23" t="s">
        <v>59</v>
      </c>
      <c r="K18" s="24"/>
      <c r="L18" s="22"/>
      <c r="M18" s="23" t="s">
        <v>59</v>
      </c>
      <c r="N18" s="24"/>
      <c r="O18" s="22"/>
      <c r="P18" s="23" t="s">
        <v>59</v>
      </c>
      <c r="Q18" s="24"/>
      <c r="R18" s="22"/>
      <c r="S18" s="23" t="s">
        <v>59</v>
      </c>
      <c r="T18" s="24"/>
      <c r="U18" s="22"/>
      <c r="V18" s="23" t="s">
        <v>59</v>
      </c>
      <c r="W18" s="24"/>
      <c r="X18" s="79"/>
      <c r="Y18" s="80"/>
      <c r="Z18" s="81"/>
      <c r="AA18" s="22"/>
      <c r="AB18" s="23" t="s">
        <v>59</v>
      </c>
      <c r="AC18" s="24"/>
      <c r="AD18" s="22"/>
      <c r="AE18" s="23" t="s">
        <v>59</v>
      </c>
      <c r="AF18" s="24"/>
      <c r="AG18" s="69"/>
      <c r="AH18" s="67"/>
      <c r="AI18" s="67"/>
      <c r="AJ18" s="67"/>
      <c r="AK18" s="67"/>
      <c r="AL18" s="67"/>
      <c r="AM18" s="67"/>
    </row>
    <row r="19" spans="1:39" ht="15.75" customHeight="1">
      <c r="A19" s="72">
        <v>9</v>
      </c>
      <c r="B19" s="70" t="str">
        <f>IF(データ２!B18="","",VLOOKUP(A19,データ２!$A$2:$B$92,2))</f>
        <v>青山イーグルス</v>
      </c>
      <c r="C19" s="73" t="s">
        <v>113</v>
      </c>
      <c r="D19" s="74"/>
      <c r="E19" s="75"/>
      <c r="F19" s="73" t="s">
        <v>121</v>
      </c>
      <c r="G19" s="74"/>
      <c r="H19" s="75"/>
      <c r="I19" s="73" t="s">
        <v>128</v>
      </c>
      <c r="J19" s="74"/>
      <c r="K19" s="75"/>
      <c r="L19" s="73" t="s">
        <v>149</v>
      </c>
      <c r="M19" s="74"/>
      <c r="N19" s="75"/>
      <c r="O19" s="73" t="s">
        <v>134</v>
      </c>
      <c r="P19" s="74"/>
      <c r="Q19" s="75"/>
      <c r="R19" s="73" t="s">
        <v>139</v>
      </c>
      <c r="S19" s="74"/>
      <c r="T19" s="75"/>
      <c r="U19" s="73" t="s">
        <v>144</v>
      </c>
      <c r="V19" s="74"/>
      <c r="W19" s="75"/>
      <c r="X19" s="73" t="s">
        <v>147</v>
      </c>
      <c r="Y19" s="74"/>
      <c r="Z19" s="75"/>
      <c r="AA19" s="76" t="s">
        <v>58</v>
      </c>
      <c r="AB19" s="77"/>
      <c r="AC19" s="78"/>
      <c r="AD19" s="73" t="s">
        <v>150</v>
      </c>
      <c r="AE19" s="74"/>
      <c r="AF19" s="75"/>
      <c r="AG19" s="68">
        <f>COUNTIF(C19:AF20,"○")</f>
        <v>0</v>
      </c>
      <c r="AH19" s="66">
        <f>COUNTIF(C19:AF20,"●")</f>
        <v>0</v>
      </c>
      <c r="AI19" s="66">
        <f>COUNTIF(C19:AF20,"△")</f>
        <v>0</v>
      </c>
      <c r="AJ19" s="66">
        <f>+AG19*3+AI19*1</f>
        <v>0</v>
      </c>
      <c r="AK19" s="66">
        <f>+E20+H20+K20+N20+Q20+T20+AC20+AF20</f>
        <v>0</v>
      </c>
      <c r="AL19" s="66">
        <f>+C20+F20+I20+L20+O20+R20+AA20+AD20</f>
        <v>0</v>
      </c>
      <c r="AM19" s="66">
        <f>+RANK(AJ19,$AJ$3:$AJ$22,0)</f>
        <v>1</v>
      </c>
    </row>
    <row r="20" spans="1:39" ht="15.75" customHeight="1">
      <c r="A20" s="72"/>
      <c r="B20" s="71"/>
      <c r="C20" s="22"/>
      <c r="D20" s="23" t="s">
        <v>59</v>
      </c>
      <c r="E20" s="24"/>
      <c r="F20" s="22"/>
      <c r="G20" s="23" t="s">
        <v>59</v>
      </c>
      <c r="H20" s="24"/>
      <c r="I20" s="22"/>
      <c r="J20" s="23" t="s">
        <v>59</v>
      </c>
      <c r="K20" s="24"/>
      <c r="L20" s="22"/>
      <c r="M20" s="23" t="s">
        <v>59</v>
      </c>
      <c r="N20" s="24"/>
      <c r="O20" s="22"/>
      <c r="P20" s="23" t="s">
        <v>59</v>
      </c>
      <c r="Q20" s="24"/>
      <c r="R20" s="22"/>
      <c r="S20" s="23" t="s">
        <v>59</v>
      </c>
      <c r="T20" s="24"/>
      <c r="U20" s="22"/>
      <c r="V20" s="23" t="s">
        <v>59</v>
      </c>
      <c r="W20" s="24"/>
      <c r="X20" s="22"/>
      <c r="Y20" s="23" t="s">
        <v>59</v>
      </c>
      <c r="Z20" s="24"/>
      <c r="AA20" s="79"/>
      <c r="AB20" s="80"/>
      <c r="AC20" s="81"/>
      <c r="AD20" s="22"/>
      <c r="AE20" s="23" t="s">
        <v>59</v>
      </c>
      <c r="AF20" s="24"/>
      <c r="AG20" s="69"/>
      <c r="AH20" s="67"/>
      <c r="AI20" s="67"/>
      <c r="AJ20" s="67"/>
      <c r="AK20" s="67"/>
      <c r="AL20" s="67"/>
      <c r="AM20" s="67"/>
    </row>
    <row r="21" spans="1:39" ht="15.75" customHeight="1">
      <c r="A21" s="72">
        <v>10</v>
      </c>
      <c r="B21" s="70" t="str">
        <f>IF(データ２!B20="","",VLOOKUP(A21,データ２!$A$2:$B$92,2))</f>
        <v>ゼットタイガー</v>
      </c>
      <c r="C21" s="85" t="s">
        <v>114</v>
      </c>
      <c r="D21" s="74"/>
      <c r="E21" s="75"/>
      <c r="F21" s="73" t="s">
        <v>122</v>
      </c>
      <c r="G21" s="74"/>
      <c r="H21" s="75"/>
      <c r="I21" s="73" t="s">
        <v>129</v>
      </c>
      <c r="J21" s="74"/>
      <c r="K21" s="75"/>
      <c r="L21" s="73" t="s">
        <v>151</v>
      </c>
      <c r="M21" s="74"/>
      <c r="N21" s="75"/>
      <c r="O21" s="73" t="s">
        <v>135</v>
      </c>
      <c r="P21" s="74"/>
      <c r="Q21" s="75"/>
      <c r="R21" s="73" t="s">
        <v>140</v>
      </c>
      <c r="S21" s="74"/>
      <c r="T21" s="75"/>
      <c r="U21" s="73" t="s">
        <v>145</v>
      </c>
      <c r="V21" s="74"/>
      <c r="W21" s="75"/>
      <c r="X21" s="73" t="s">
        <v>148</v>
      </c>
      <c r="Y21" s="74"/>
      <c r="Z21" s="75"/>
      <c r="AA21" s="73" t="s">
        <v>150</v>
      </c>
      <c r="AB21" s="74"/>
      <c r="AC21" s="75"/>
      <c r="AD21" s="76" t="s">
        <v>58</v>
      </c>
      <c r="AE21" s="77"/>
      <c r="AF21" s="78"/>
      <c r="AG21" s="68">
        <f>COUNTIF(C21:AF22,"○")</f>
        <v>0</v>
      </c>
      <c r="AH21" s="66">
        <f>COUNTIF(C21:AF22,"●")</f>
        <v>0</v>
      </c>
      <c r="AI21" s="66">
        <f>COUNTIF(C21:AF22,"△")</f>
        <v>0</v>
      </c>
      <c r="AJ21" s="66">
        <f>+AG21*3+AI21*1</f>
        <v>0</v>
      </c>
      <c r="AK21" s="66">
        <f>+E22+H22+K22+N22+Q22+T22+AC22+AF22</f>
        <v>0</v>
      </c>
      <c r="AL21" s="66">
        <f>+C22+F22+I22+L22+O22+R22+AA22+AD22</f>
        <v>0</v>
      </c>
      <c r="AM21" s="66">
        <f>+RANK(AJ21,$AJ$3:$AJ$22,0)</f>
        <v>1</v>
      </c>
    </row>
    <row r="22" spans="1:39" ht="15.75" customHeight="1">
      <c r="A22" s="72"/>
      <c r="B22" s="71"/>
      <c r="C22" s="22"/>
      <c r="D22" s="23" t="s">
        <v>59</v>
      </c>
      <c r="E22" s="24"/>
      <c r="F22" s="22"/>
      <c r="G22" s="23" t="s">
        <v>59</v>
      </c>
      <c r="H22" s="24"/>
      <c r="I22" s="22"/>
      <c r="J22" s="23" t="s">
        <v>59</v>
      </c>
      <c r="K22" s="24"/>
      <c r="L22" s="22"/>
      <c r="M22" s="23" t="s">
        <v>59</v>
      </c>
      <c r="N22" s="24"/>
      <c r="O22" s="22"/>
      <c r="P22" s="23" t="s">
        <v>59</v>
      </c>
      <c r="Q22" s="24"/>
      <c r="R22" s="22"/>
      <c r="S22" s="23" t="s">
        <v>59</v>
      </c>
      <c r="T22" s="24"/>
      <c r="U22" s="22"/>
      <c r="V22" s="23" t="s">
        <v>59</v>
      </c>
      <c r="W22" s="24"/>
      <c r="X22" s="22"/>
      <c r="Y22" s="23" t="s">
        <v>59</v>
      </c>
      <c r="Z22" s="24"/>
      <c r="AA22" s="22"/>
      <c r="AB22" s="23" t="s">
        <v>59</v>
      </c>
      <c r="AC22" s="24"/>
      <c r="AD22" s="79"/>
      <c r="AE22" s="80"/>
      <c r="AF22" s="81"/>
      <c r="AG22" s="69"/>
      <c r="AH22" s="67"/>
      <c r="AI22" s="67"/>
      <c r="AJ22" s="67"/>
      <c r="AK22" s="67"/>
      <c r="AL22" s="67"/>
      <c r="AM22" s="67"/>
    </row>
    <row r="23" spans="1:35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16">
        <f>SUM(AG3:AG22)</f>
        <v>0</v>
      </c>
      <c r="AH23" s="16">
        <f>SUM(AH3:AH22)</f>
        <v>0</v>
      </c>
      <c r="AI23" s="16">
        <f>SUM(AI3:AI22)</f>
        <v>0</v>
      </c>
    </row>
    <row r="24" spans="1:35" ht="13.5" customHeight="1">
      <c r="A24" s="9"/>
      <c r="B24" s="15" t="s">
        <v>455</v>
      </c>
      <c r="C24" s="8"/>
      <c r="D24" s="8"/>
      <c r="E24" s="8"/>
      <c r="F24" s="8" t="s">
        <v>454</v>
      </c>
      <c r="G24" s="8" t="s">
        <v>442</v>
      </c>
      <c r="H24" s="8">
        <v>37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6"/>
      <c r="AH24" s="16"/>
      <c r="AI24" s="16"/>
    </row>
    <row r="25" spans="1:35" ht="13.5" customHeight="1">
      <c r="A25" s="9"/>
      <c r="B25" s="15" t="s">
        <v>458</v>
      </c>
      <c r="C25" s="8"/>
      <c r="D25" s="8"/>
      <c r="E25" s="8"/>
      <c r="F25" s="25"/>
      <c r="G25" s="26"/>
      <c r="H25" s="26">
        <v>10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16"/>
      <c r="AH25" s="16"/>
      <c r="AI25" s="16"/>
    </row>
    <row r="26" spans="1:35" ht="13.5" customHeight="1">
      <c r="A26" s="9"/>
      <c r="B26" s="15" t="s">
        <v>456</v>
      </c>
      <c r="C26" s="8"/>
      <c r="D26" s="8"/>
      <c r="E26" s="27"/>
      <c r="F26" s="8"/>
      <c r="G26" s="8"/>
      <c r="H26" s="8">
        <v>41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6"/>
      <c r="AH26" s="16"/>
      <c r="AI26" s="16"/>
    </row>
    <row r="27" spans="1:35" ht="13.5" customHeight="1">
      <c r="A27" s="9"/>
      <c r="B27" s="15" t="s">
        <v>457</v>
      </c>
      <c r="C27" s="8"/>
      <c r="D27" s="8"/>
      <c r="E27" s="8"/>
      <c r="F27" s="25"/>
      <c r="G27" s="26"/>
      <c r="H27" s="26">
        <v>31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16"/>
      <c r="AH27" s="16"/>
      <c r="AI27" s="16"/>
    </row>
    <row r="28" spans="1:35" ht="13.5" customHeight="1">
      <c r="A28" s="9"/>
      <c r="B28" s="15" t="s">
        <v>459</v>
      </c>
      <c r="C28" s="8"/>
      <c r="D28" s="8"/>
      <c r="E28" s="8"/>
      <c r="F28" s="8"/>
      <c r="G28" s="8"/>
      <c r="H28" s="8">
        <v>24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16"/>
      <c r="AH28" s="16"/>
      <c r="AI28" s="16"/>
    </row>
    <row r="29" spans="1:35" ht="13.5" customHeight="1">
      <c r="A29" s="9"/>
      <c r="B29" s="15"/>
      <c r="C29" s="8"/>
      <c r="D29" s="8"/>
      <c r="E29" s="8"/>
      <c r="F29" s="25"/>
      <c r="G29" s="26"/>
      <c r="H29" s="2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6"/>
      <c r="AH29" s="16"/>
      <c r="AI29" s="16"/>
    </row>
    <row r="30" spans="1:35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6"/>
      <c r="AH30" s="16"/>
      <c r="AI30" s="16"/>
    </row>
    <row r="31" spans="1:35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16"/>
      <c r="AH31" s="16"/>
      <c r="AI31" s="16"/>
    </row>
    <row r="32" spans="1:35" ht="13.5" customHeight="1">
      <c r="A32" s="9"/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6"/>
      <c r="AH32" s="16"/>
      <c r="AI32" s="16"/>
    </row>
    <row r="33" spans="1:35" ht="13.5" customHeight="1">
      <c r="A33" s="9"/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6"/>
      <c r="AH33" s="16"/>
      <c r="AI33" s="16"/>
    </row>
    <row r="34" spans="2:32" ht="13.5">
      <c r="B34" s="10" t="str">
        <f>+データ１!B2</f>
        <v>2009/2/1</v>
      </c>
      <c r="C34" s="7" t="str">
        <f>+データ１!$B$4</f>
        <v>２００９年 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2:39" ht="129.75" customHeight="1">
      <c r="B35" s="11" t="str">
        <f>+データ１!B8</f>
        <v>スーパーリ－グ 　　                  　　　 第３回大会  　　　        　　Bブロック     　　              ２００９</v>
      </c>
      <c r="C35" s="82" t="str">
        <f>+IF(B36="","",+B36)</f>
        <v>山野レッドＥ</v>
      </c>
      <c r="D35" s="83"/>
      <c r="E35" s="84"/>
      <c r="F35" s="82" t="str">
        <f>+IF(B38="","",+B38)</f>
        <v>高島エイト</v>
      </c>
      <c r="G35" s="83"/>
      <c r="H35" s="84"/>
      <c r="I35" s="82" t="str">
        <f>+IF(B40="","",+B40)</f>
        <v>荒川コンドル</v>
      </c>
      <c r="J35" s="83"/>
      <c r="K35" s="84"/>
      <c r="L35" s="82" t="str">
        <f>+IF(B42="","",+B42)</f>
        <v>出雲ライオンズ</v>
      </c>
      <c r="M35" s="83"/>
      <c r="N35" s="84"/>
      <c r="O35" s="82" t="str">
        <f>+IF(B44="","",+B44)</f>
        <v>有馬スワローズ</v>
      </c>
      <c r="P35" s="83"/>
      <c r="Q35" s="84"/>
      <c r="R35" s="82" t="str">
        <f>+IF(B46="","",+B46)</f>
        <v>西田野球クラブ</v>
      </c>
      <c r="S35" s="83"/>
      <c r="T35" s="84"/>
      <c r="U35" s="82" t="str">
        <f>+IF(B48="","",+B48)</f>
        <v>リバーサイドJr.</v>
      </c>
      <c r="V35" s="83"/>
      <c r="W35" s="84"/>
      <c r="X35" s="82" t="str">
        <f>+IF(B50="","",+B50)</f>
        <v>大森ファイターズ</v>
      </c>
      <c r="Y35" s="83"/>
      <c r="Z35" s="84"/>
      <c r="AA35" s="82" t="str">
        <f>+IF(B52="","",+B52)</f>
        <v>番町エンジェルス</v>
      </c>
      <c r="AB35" s="83"/>
      <c r="AC35" s="84"/>
      <c r="AD35" s="82" t="str">
        <f>+IF(B54="","",+B54)</f>
        <v>大島中央</v>
      </c>
      <c r="AE35" s="83"/>
      <c r="AF35" s="84"/>
      <c r="AG35" s="21" t="s">
        <v>0</v>
      </c>
      <c r="AH35" s="14" t="s">
        <v>1</v>
      </c>
      <c r="AI35" s="14" t="s">
        <v>2</v>
      </c>
      <c r="AJ35" s="12" t="s">
        <v>25</v>
      </c>
      <c r="AK35" s="13" t="s">
        <v>27</v>
      </c>
      <c r="AL35" s="13" t="s">
        <v>28</v>
      </c>
      <c r="AM35" s="12" t="s">
        <v>26</v>
      </c>
    </row>
    <row r="36" spans="1:39" ht="15.75" customHeight="1">
      <c r="A36" s="72">
        <v>11</v>
      </c>
      <c r="B36" s="70" t="str">
        <f>IF(データ２!B22="","",VLOOKUP(A36,データ２!$A$2:$B$92,2))</f>
        <v>山野レッドＥ</v>
      </c>
      <c r="C36" s="76" t="s">
        <v>58</v>
      </c>
      <c r="D36" s="77"/>
      <c r="E36" s="78"/>
      <c r="F36" s="86" t="s">
        <v>152</v>
      </c>
      <c r="G36" s="74"/>
      <c r="H36" s="75"/>
      <c r="I36" s="73" t="s">
        <v>153</v>
      </c>
      <c r="J36" s="74"/>
      <c r="K36" s="75"/>
      <c r="L36" s="85" t="s">
        <v>154</v>
      </c>
      <c r="M36" s="74"/>
      <c r="N36" s="75"/>
      <c r="O36" s="85" t="s">
        <v>155</v>
      </c>
      <c r="P36" s="74"/>
      <c r="Q36" s="75"/>
      <c r="R36" s="73" t="s">
        <v>156</v>
      </c>
      <c r="S36" s="74"/>
      <c r="T36" s="75"/>
      <c r="U36" s="73" t="s">
        <v>157</v>
      </c>
      <c r="V36" s="74"/>
      <c r="W36" s="75"/>
      <c r="X36" s="85" t="s">
        <v>158</v>
      </c>
      <c r="Y36" s="74"/>
      <c r="Z36" s="75"/>
      <c r="AA36" s="73" t="s">
        <v>159</v>
      </c>
      <c r="AB36" s="74"/>
      <c r="AC36" s="75"/>
      <c r="AD36" s="73" t="s">
        <v>160</v>
      </c>
      <c r="AE36" s="74"/>
      <c r="AF36" s="75"/>
      <c r="AG36" s="68">
        <f>COUNTIF(C36:AF37,"○")</f>
        <v>0</v>
      </c>
      <c r="AH36" s="66">
        <f>COUNTIF(C36:AF37,"●")</f>
        <v>0</v>
      </c>
      <c r="AI36" s="66">
        <f>COUNTIF(C36:AF37,"△")</f>
        <v>0</v>
      </c>
      <c r="AJ36" s="66">
        <f>+AG36*3+AI36*1</f>
        <v>0</v>
      </c>
      <c r="AK36" s="66">
        <f>+E37+H37+K37+N37+Q37+T37+AC37+AF37</f>
        <v>0</v>
      </c>
      <c r="AL36" s="66">
        <f>+C37+F37+I37+L37+O37+R37+AA37+AD37</f>
        <v>0</v>
      </c>
      <c r="AM36" s="66">
        <f>+RANK(AJ36,$AJ$3:$AJ$22,0)</f>
        <v>1</v>
      </c>
    </row>
    <row r="37" spans="1:39" ht="15.75" customHeight="1">
      <c r="A37" s="72"/>
      <c r="B37" s="71"/>
      <c r="C37" s="79"/>
      <c r="D37" s="80"/>
      <c r="E37" s="81"/>
      <c r="F37" s="22"/>
      <c r="G37" s="23" t="s">
        <v>59</v>
      </c>
      <c r="H37" s="24"/>
      <c r="I37" s="22"/>
      <c r="J37" s="23" t="s">
        <v>59</v>
      </c>
      <c r="K37" s="24"/>
      <c r="L37" s="22"/>
      <c r="M37" s="23" t="s">
        <v>59</v>
      </c>
      <c r="N37" s="24"/>
      <c r="O37" s="22"/>
      <c r="P37" s="23" t="s">
        <v>59</v>
      </c>
      <c r="Q37" s="24"/>
      <c r="R37" s="22"/>
      <c r="S37" s="23" t="s">
        <v>59</v>
      </c>
      <c r="T37" s="24"/>
      <c r="U37" s="22"/>
      <c r="V37" s="23" t="s">
        <v>59</v>
      </c>
      <c r="W37" s="24"/>
      <c r="X37" s="22"/>
      <c r="Y37" s="23" t="s">
        <v>59</v>
      </c>
      <c r="Z37" s="24"/>
      <c r="AA37" s="22"/>
      <c r="AB37" s="23" t="s">
        <v>59</v>
      </c>
      <c r="AC37" s="24"/>
      <c r="AD37" s="22"/>
      <c r="AE37" s="23" t="s">
        <v>59</v>
      </c>
      <c r="AF37" s="24"/>
      <c r="AG37" s="69"/>
      <c r="AH37" s="67"/>
      <c r="AI37" s="67"/>
      <c r="AJ37" s="67"/>
      <c r="AK37" s="67"/>
      <c r="AL37" s="67"/>
      <c r="AM37" s="67"/>
    </row>
    <row r="38" spans="1:39" ht="15.75" customHeight="1">
      <c r="A38" s="72">
        <v>12</v>
      </c>
      <c r="B38" s="70" t="str">
        <f>IF(データ２!B24="","",VLOOKUP(A38,データ２!$A$2:$B$92,2))</f>
        <v>高島エイト</v>
      </c>
      <c r="C38" s="73" t="s">
        <v>152</v>
      </c>
      <c r="D38" s="74"/>
      <c r="E38" s="75"/>
      <c r="F38" s="76" t="s">
        <v>58</v>
      </c>
      <c r="G38" s="77"/>
      <c r="H38" s="78"/>
      <c r="I38" s="73" t="s">
        <v>161</v>
      </c>
      <c r="J38" s="74"/>
      <c r="K38" s="75"/>
      <c r="L38" s="73" t="s">
        <v>162</v>
      </c>
      <c r="M38" s="74"/>
      <c r="N38" s="75"/>
      <c r="O38" s="73" t="s">
        <v>163</v>
      </c>
      <c r="P38" s="74"/>
      <c r="Q38" s="75"/>
      <c r="R38" s="85" t="s">
        <v>164</v>
      </c>
      <c r="S38" s="74"/>
      <c r="T38" s="75"/>
      <c r="U38" s="73" t="s">
        <v>168</v>
      </c>
      <c r="V38" s="74"/>
      <c r="W38" s="75"/>
      <c r="X38" s="73" t="s">
        <v>165</v>
      </c>
      <c r="Y38" s="74"/>
      <c r="Z38" s="75"/>
      <c r="AA38" s="73" t="s">
        <v>166</v>
      </c>
      <c r="AB38" s="74"/>
      <c r="AC38" s="75"/>
      <c r="AD38" s="73" t="s">
        <v>167</v>
      </c>
      <c r="AE38" s="74"/>
      <c r="AF38" s="75"/>
      <c r="AG38" s="68">
        <f>COUNTIF(C38:AF39,"○")</f>
        <v>0</v>
      </c>
      <c r="AH38" s="66">
        <f>COUNTIF(C38:AF39,"●")</f>
        <v>0</v>
      </c>
      <c r="AI38" s="66">
        <f>COUNTIF(C38:AF39,"△")</f>
        <v>0</v>
      </c>
      <c r="AJ38" s="66">
        <f>+AG38*3+AI38*1</f>
        <v>0</v>
      </c>
      <c r="AK38" s="66">
        <f>+E39+H39+K39+N39+Q39+T39+AC39+AF39</f>
        <v>0</v>
      </c>
      <c r="AL38" s="66">
        <f>+C39+F39+I39+L39+O39+R39+AA39+AD39</f>
        <v>0</v>
      </c>
      <c r="AM38" s="66">
        <f>+RANK(AJ38,$AJ$3:$AJ$22,0)</f>
        <v>1</v>
      </c>
    </row>
    <row r="39" spans="1:39" ht="15.75" customHeight="1">
      <c r="A39" s="72"/>
      <c r="B39" s="71"/>
      <c r="C39" s="22"/>
      <c r="D39" s="23" t="s">
        <v>59</v>
      </c>
      <c r="E39" s="24"/>
      <c r="F39" s="79"/>
      <c r="G39" s="80"/>
      <c r="H39" s="81"/>
      <c r="I39" s="22"/>
      <c r="J39" s="23" t="s">
        <v>59</v>
      </c>
      <c r="K39" s="24"/>
      <c r="L39" s="22"/>
      <c r="M39" s="23" t="s">
        <v>59</v>
      </c>
      <c r="N39" s="24"/>
      <c r="O39" s="22"/>
      <c r="P39" s="23" t="s">
        <v>59</v>
      </c>
      <c r="Q39" s="24"/>
      <c r="R39" s="22"/>
      <c r="S39" s="23" t="s">
        <v>59</v>
      </c>
      <c r="T39" s="24"/>
      <c r="U39" s="22"/>
      <c r="V39" s="23" t="s">
        <v>59</v>
      </c>
      <c r="W39" s="24"/>
      <c r="X39" s="22"/>
      <c r="Y39" s="23" t="s">
        <v>59</v>
      </c>
      <c r="Z39" s="24"/>
      <c r="AA39" s="22"/>
      <c r="AB39" s="23" t="s">
        <v>59</v>
      </c>
      <c r="AC39" s="24"/>
      <c r="AD39" s="22"/>
      <c r="AE39" s="23" t="s">
        <v>59</v>
      </c>
      <c r="AF39" s="24"/>
      <c r="AG39" s="69"/>
      <c r="AH39" s="67"/>
      <c r="AI39" s="67"/>
      <c r="AJ39" s="67"/>
      <c r="AK39" s="67"/>
      <c r="AL39" s="67"/>
      <c r="AM39" s="67"/>
    </row>
    <row r="40" spans="1:39" ht="15.75" customHeight="1">
      <c r="A40" s="72">
        <v>13</v>
      </c>
      <c r="B40" s="70" t="str">
        <f>IF(データ２!B26="","",VLOOKUP(A40,データ２!$A$2:$B$92,2))</f>
        <v>荒川コンドル</v>
      </c>
      <c r="C40" s="73" t="s">
        <v>153</v>
      </c>
      <c r="D40" s="74"/>
      <c r="E40" s="75"/>
      <c r="F40" s="73" t="s">
        <v>161</v>
      </c>
      <c r="G40" s="74"/>
      <c r="H40" s="75"/>
      <c r="I40" s="76" t="s">
        <v>58</v>
      </c>
      <c r="J40" s="77"/>
      <c r="K40" s="78"/>
      <c r="L40" s="73" t="s">
        <v>169</v>
      </c>
      <c r="M40" s="74"/>
      <c r="N40" s="75"/>
      <c r="O40" s="73" t="s">
        <v>170</v>
      </c>
      <c r="P40" s="74"/>
      <c r="Q40" s="75"/>
      <c r="R40" s="73" t="s">
        <v>171</v>
      </c>
      <c r="S40" s="74"/>
      <c r="T40" s="75"/>
      <c r="U40" s="73" t="s">
        <v>172</v>
      </c>
      <c r="V40" s="74"/>
      <c r="W40" s="75"/>
      <c r="X40" s="73" t="s">
        <v>173</v>
      </c>
      <c r="Y40" s="74"/>
      <c r="Z40" s="75"/>
      <c r="AA40" s="73" t="s">
        <v>174</v>
      </c>
      <c r="AB40" s="74"/>
      <c r="AC40" s="75"/>
      <c r="AD40" s="73" t="s">
        <v>175</v>
      </c>
      <c r="AE40" s="74"/>
      <c r="AF40" s="75"/>
      <c r="AG40" s="68">
        <f>COUNTIF(C40:AF41,"○")</f>
        <v>0</v>
      </c>
      <c r="AH40" s="66">
        <f>COUNTIF(C40:AF41,"●")</f>
        <v>0</v>
      </c>
      <c r="AI40" s="66">
        <f>COUNTIF(C40:AF41,"△")</f>
        <v>0</v>
      </c>
      <c r="AJ40" s="66">
        <f>+AG40*3+AI40*1</f>
        <v>0</v>
      </c>
      <c r="AK40" s="66">
        <f>+E41+H41+K41+N41+Q41+T41+AC41+AF41</f>
        <v>0</v>
      </c>
      <c r="AL40" s="66">
        <f>+C41+F41+I41+L41+O41+R41+AA41+AD41</f>
        <v>0</v>
      </c>
      <c r="AM40" s="66">
        <f>+RANK(AJ40,$AJ$3:$AJ$22,0)</f>
        <v>1</v>
      </c>
    </row>
    <row r="41" spans="1:39" ht="15.75" customHeight="1">
      <c r="A41" s="72"/>
      <c r="B41" s="71"/>
      <c r="C41" s="22"/>
      <c r="D41" s="23" t="s">
        <v>59</v>
      </c>
      <c r="E41" s="24"/>
      <c r="F41" s="22"/>
      <c r="G41" s="23" t="s">
        <v>59</v>
      </c>
      <c r="H41" s="24"/>
      <c r="I41" s="79"/>
      <c r="J41" s="80"/>
      <c r="K41" s="81"/>
      <c r="L41" s="22"/>
      <c r="M41" s="23" t="s">
        <v>59</v>
      </c>
      <c r="N41" s="24"/>
      <c r="O41" s="22"/>
      <c r="P41" s="23" t="s">
        <v>59</v>
      </c>
      <c r="Q41" s="24"/>
      <c r="R41" s="22"/>
      <c r="S41" s="23" t="s">
        <v>59</v>
      </c>
      <c r="T41" s="24"/>
      <c r="U41" s="22"/>
      <c r="V41" s="23" t="s">
        <v>59</v>
      </c>
      <c r="W41" s="24"/>
      <c r="X41" s="22"/>
      <c r="Y41" s="23" t="s">
        <v>59</v>
      </c>
      <c r="Z41" s="24"/>
      <c r="AA41" s="22"/>
      <c r="AB41" s="23" t="s">
        <v>59</v>
      </c>
      <c r="AC41" s="24"/>
      <c r="AD41" s="22"/>
      <c r="AE41" s="23" t="s">
        <v>59</v>
      </c>
      <c r="AF41" s="24"/>
      <c r="AG41" s="69"/>
      <c r="AH41" s="67"/>
      <c r="AI41" s="67"/>
      <c r="AJ41" s="67"/>
      <c r="AK41" s="67"/>
      <c r="AL41" s="67"/>
      <c r="AM41" s="67"/>
    </row>
    <row r="42" spans="1:39" ht="15.75" customHeight="1">
      <c r="A42" s="72">
        <v>14</v>
      </c>
      <c r="B42" s="70" t="str">
        <f>IF(データ２!B28="","",VLOOKUP(A42,データ２!$A$2:$B$92,2))</f>
        <v>出雲ライオンズ</v>
      </c>
      <c r="C42" s="85" t="s">
        <v>154</v>
      </c>
      <c r="D42" s="74"/>
      <c r="E42" s="75"/>
      <c r="F42" s="73" t="s">
        <v>162</v>
      </c>
      <c r="G42" s="74"/>
      <c r="H42" s="75"/>
      <c r="I42" s="73" t="s">
        <v>169</v>
      </c>
      <c r="J42" s="74"/>
      <c r="K42" s="75"/>
      <c r="L42" s="76" t="s">
        <v>58</v>
      </c>
      <c r="M42" s="77"/>
      <c r="N42" s="78"/>
      <c r="O42" s="85" t="s">
        <v>176</v>
      </c>
      <c r="P42" s="74"/>
      <c r="Q42" s="75"/>
      <c r="R42" s="73" t="s">
        <v>177</v>
      </c>
      <c r="S42" s="74"/>
      <c r="T42" s="75"/>
      <c r="U42" s="73" t="s">
        <v>178</v>
      </c>
      <c r="V42" s="74"/>
      <c r="W42" s="75"/>
      <c r="X42" s="73" t="s">
        <v>179</v>
      </c>
      <c r="Y42" s="74"/>
      <c r="Z42" s="75"/>
      <c r="AA42" s="73" t="s">
        <v>180</v>
      </c>
      <c r="AB42" s="74"/>
      <c r="AC42" s="75"/>
      <c r="AD42" s="73" t="s">
        <v>181</v>
      </c>
      <c r="AE42" s="74"/>
      <c r="AF42" s="75"/>
      <c r="AG42" s="68">
        <f>COUNTIF(C42:AF43,"○")</f>
        <v>0</v>
      </c>
      <c r="AH42" s="66">
        <f>COUNTIF(C42:AF43,"●")</f>
        <v>0</v>
      </c>
      <c r="AI42" s="66">
        <f>COUNTIF(C42:AF43,"△")</f>
        <v>0</v>
      </c>
      <c r="AJ42" s="66">
        <f>+AG42*3+AI42*1</f>
        <v>0</v>
      </c>
      <c r="AK42" s="66">
        <f>+E43+H43+K43+N43+Q43+T43+AC43+AF43</f>
        <v>0</v>
      </c>
      <c r="AL42" s="66">
        <f>+C43+F43+I43+L43+O43+R43+AA43+AD43</f>
        <v>0</v>
      </c>
      <c r="AM42" s="66">
        <f>+RANK(AJ42,$AJ$3:$AJ$22,0)</f>
        <v>1</v>
      </c>
    </row>
    <row r="43" spans="1:39" ht="15.75" customHeight="1">
      <c r="A43" s="72"/>
      <c r="B43" s="71"/>
      <c r="C43" s="22"/>
      <c r="D43" s="23" t="s">
        <v>59</v>
      </c>
      <c r="E43" s="24"/>
      <c r="F43" s="22"/>
      <c r="G43" s="23" t="s">
        <v>59</v>
      </c>
      <c r="H43" s="24"/>
      <c r="I43" s="22"/>
      <c r="J43" s="23" t="s">
        <v>59</v>
      </c>
      <c r="K43" s="24"/>
      <c r="L43" s="79"/>
      <c r="M43" s="80"/>
      <c r="N43" s="81"/>
      <c r="O43" s="22"/>
      <c r="P43" s="23" t="s">
        <v>59</v>
      </c>
      <c r="Q43" s="24"/>
      <c r="R43" s="22"/>
      <c r="S43" s="23" t="s">
        <v>59</v>
      </c>
      <c r="T43" s="24"/>
      <c r="U43" s="22"/>
      <c r="V43" s="23" t="s">
        <v>59</v>
      </c>
      <c r="W43" s="24"/>
      <c r="X43" s="22"/>
      <c r="Y43" s="23" t="s">
        <v>59</v>
      </c>
      <c r="Z43" s="24"/>
      <c r="AA43" s="22"/>
      <c r="AB43" s="23" t="s">
        <v>59</v>
      </c>
      <c r="AC43" s="24"/>
      <c r="AD43" s="22"/>
      <c r="AE43" s="23" t="s">
        <v>59</v>
      </c>
      <c r="AF43" s="24"/>
      <c r="AG43" s="69"/>
      <c r="AH43" s="67"/>
      <c r="AI43" s="67"/>
      <c r="AJ43" s="67"/>
      <c r="AK43" s="67"/>
      <c r="AL43" s="67"/>
      <c r="AM43" s="67"/>
    </row>
    <row r="44" spans="1:39" ht="15.75" customHeight="1">
      <c r="A44" s="72">
        <v>15</v>
      </c>
      <c r="B44" s="70" t="str">
        <f>IF(データ２!B30="","",VLOOKUP(A44,データ２!$A$2:$B$92,2))</f>
        <v>有馬スワローズ</v>
      </c>
      <c r="C44" s="85" t="s">
        <v>155</v>
      </c>
      <c r="D44" s="74"/>
      <c r="E44" s="75"/>
      <c r="F44" s="73" t="s">
        <v>163</v>
      </c>
      <c r="G44" s="74"/>
      <c r="H44" s="75"/>
      <c r="I44" s="73" t="s">
        <v>170</v>
      </c>
      <c r="J44" s="74"/>
      <c r="K44" s="75"/>
      <c r="L44" s="85" t="s">
        <v>176</v>
      </c>
      <c r="M44" s="74"/>
      <c r="N44" s="75"/>
      <c r="O44" s="76" t="s">
        <v>58</v>
      </c>
      <c r="P44" s="77"/>
      <c r="Q44" s="78"/>
      <c r="R44" s="73" t="s">
        <v>182</v>
      </c>
      <c r="S44" s="74"/>
      <c r="T44" s="75"/>
      <c r="U44" s="73" t="s">
        <v>183</v>
      </c>
      <c r="V44" s="74"/>
      <c r="W44" s="75"/>
      <c r="X44" s="73" t="s">
        <v>184</v>
      </c>
      <c r="Y44" s="74"/>
      <c r="Z44" s="75"/>
      <c r="AA44" s="73" t="s">
        <v>185</v>
      </c>
      <c r="AB44" s="74"/>
      <c r="AC44" s="75"/>
      <c r="AD44" s="73" t="s">
        <v>186</v>
      </c>
      <c r="AE44" s="74"/>
      <c r="AF44" s="75"/>
      <c r="AG44" s="68">
        <f>COUNTIF(C44:AF45,"○")</f>
        <v>0</v>
      </c>
      <c r="AH44" s="66">
        <f>COUNTIF(C44:AF45,"●")</f>
        <v>0</v>
      </c>
      <c r="AI44" s="66">
        <f>COUNTIF(C44:AF45,"△")</f>
        <v>0</v>
      </c>
      <c r="AJ44" s="66">
        <f>+AG44*3+AI44*1</f>
        <v>0</v>
      </c>
      <c r="AK44" s="66">
        <f>+E45+H45+K45+N45+Q45+T45+AC45+AF45</f>
        <v>0</v>
      </c>
      <c r="AL44" s="66">
        <f>+C45+F45+I45+L45+O45+R45+AA45+AD45</f>
        <v>0</v>
      </c>
      <c r="AM44" s="66">
        <f>+RANK(AJ44,$AJ$3:$AJ$22,0)</f>
        <v>1</v>
      </c>
    </row>
    <row r="45" spans="1:39" ht="15.75" customHeight="1">
      <c r="A45" s="72"/>
      <c r="B45" s="71"/>
      <c r="C45" s="22"/>
      <c r="D45" s="23" t="s">
        <v>59</v>
      </c>
      <c r="E45" s="24"/>
      <c r="F45" s="22"/>
      <c r="G45" s="23" t="s">
        <v>59</v>
      </c>
      <c r="H45" s="24"/>
      <c r="I45" s="22"/>
      <c r="J45" s="23" t="s">
        <v>59</v>
      </c>
      <c r="K45" s="24"/>
      <c r="L45" s="22"/>
      <c r="M45" s="23" t="s">
        <v>59</v>
      </c>
      <c r="N45" s="24"/>
      <c r="O45" s="79"/>
      <c r="P45" s="80"/>
      <c r="Q45" s="81"/>
      <c r="R45" s="22"/>
      <c r="S45" s="23" t="s">
        <v>59</v>
      </c>
      <c r="T45" s="24"/>
      <c r="U45" s="22"/>
      <c r="V45" s="23" t="s">
        <v>59</v>
      </c>
      <c r="W45" s="24"/>
      <c r="X45" s="22"/>
      <c r="Y45" s="23" t="s">
        <v>59</v>
      </c>
      <c r="Z45" s="24"/>
      <c r="AA45" s="22"/>
      <c r="AB45" s="23" t="s">
        <v>59</v>
      </c>
      <c r="AC45" s="24"/>
      <c r="AD45" s="22"/>
      <c r="AE45" s="23" t="s">
        <v>59</v>
      </c>
      <c r="AF45" s="24"/>
      <c r="AG45" s="69"/>
      <c r="AH45" s="67"/>
      <c r="AI45" s="67"/>
      <c r="AJ45" s="67"/>
      <c r="AK45" s="67"/>
      <c r="AL45" s="67"/>
      <c r="AM45" s="67"/>
    </row>
    <row r="46" spans="1:39" ht="15.75" customHeight="1">
      <c r="A46" s="72">
        <v>16</v>
      </c>
      <c r="B46" s="70" t="str">
        <f>IF(データ２!B32="","",VLOOKUP(A46,データ２!$A$2:$B$92,2))</f>
        <v>西田野球クラブ</v>
      </c>
      <c r="C46" s="73" t="s">
        <v>156</v>
      </c>
      <c r="D46" s="74"/>
      <c r="E46" s="75"/>
      <c r="F46" s="85" t="s">
        <v>164</v>
      </c>
      <c r="G46" s="74"/>
      <c r="H46" s="75"/>
      <c r="I46" s="73" t="s">
        <v>171</v>
      </c>
      <c r="J46" s="74"/>
      <c r="K46" s="75"/>
      <c r="L46" s="73" t="s">
        <v>177</v>
      </c>
      <c r="M46" s="74"/>
      <c r="N46" s="75"/>
      <c r="O46" s="73" t="s">
        <v>182</v>
      </c>
      <c r="P46" s="74"/>
      <c r="Q46" s="75"/>
      <c r="R46" s="76" t="s">
        <v>58</v>
      </c>
      <c r="S46" s="77"/>
      <c r="T46" s="78"/>
      <c r="U46" s="73" t="s">
        <v>187</v>
      </c>
      <c r="V46" s="74"/>
      <c r="W46" s="75"/>
      <c r="X46" s="73" t="s">
        <v>188</v>
      </c>
      <c r="Y46" s="74"/>
      <c r="Z46" s="75"/>
      <c r="AA46" s="73" t="s">
        <v>189</v>
      </c>
      <c r="AB46" s="74"/>
      <c r="AC46" s="75"/>
      <c r="AD46" s="73" t="s">
        <v>190</v>
      </c>
      <c r="AE46" s="74"/>
      <c r="AF46" s="75"/>
      <c r="AG46" s="68">
        <f>COUNTIF(C46:AF47,"○")</f>
        <v>0</v>
      </c>
      <c r="AH46" s="66">
        <f>COUNTIF(C46:AF47,"●")</f>
        <v>0</v>
      </c>
      <c r="AI46" s="66">
        <f>COUNTIF(C46:AF47,"△")</f>
        <v>0</v>
      </c>
      <c r="AJ46" s="66">
        <f>+AG46*3+AI46*1</f>
        <v>0</v>
      </c>
      <c r="AK46" s="66">
        <f>+E47+H47+K47+N47+Q47+T47+AC47+AF47</f>
        <v>0</v>
      </c>
      <c r="AL46" s="66">
        <f>+C47+F47+I47+L47+O47+R47+AA47+AD47</f>
        <v>0</v>
      </c>
      <c r="AM46" s="66">
        <f>+RANK(AJ46,$AJ$3:$AJ$22,0)</f>
        <v>1</v>
      </c>
    </row>
    <row r="47" spans="1:39" ht="15.75" customHeight="1">
      <c r="A47" s="72"/>
      <c r="B47" s="71"/>
      <c r="C47" s="22"/>
      <c r="D47" s="23" t="s">
        <v>59</v>
      </c>
      <c r="E47" s="24"/>
      <c r="F47" s="22"/>
      <c r="G47" s="23" t="s">
        <v>59</v>
      </c>
      <c r="H47" s="24"/>
      <c r="I47" s="22"/>
      <c r="J47" s="23" t="s">
        <v>59</v>
      </c>
      <c r="K47" s="24"/>
      <c r="L47" s="22"/>
      <c r="M47" s="23" t="s">
        <v>59</v>
      </c>
      <c r="N47" s="24"/>
      <c r="O47" s="22"/>
      <c r="P47" s="23" t="s">
        <v>59</v>
      </c>
      <c r="Q47" s="24"/>
      <c r="R47" s="79"/>
      <c r="S47" s="80"/>
      <c r="T47" s="81"/>
      <c r="U47" s="22"/>
      <c r="V47" s="23" t="s">
        <v>59</v>
      </c>
      <c r="W47" s="24"/>
      <c r="X47" s="22"/>
      <c r="Y47" s="23" t="s">
        <v>59</v>
      </c>
      <c r="Z47" s="24"/>
      <c r="AA47" s="22"/>
      <c r="AB47" s="23" t="s">
        <v>59</v>
      </c>
      <c r="AC47" s="24"/>
      <c r="AD47" s="22"/>
      <c r="AE47" s="23" t="s">
        <v>59</v>
      </c>
      <c r="AF47" s="24"/>
      <c r="AG47" s="69"/>
      <c r="AH47" s="67"/>
      <c r="AI47" s="67"/>
      <c r="AJ47" s="67"/>
      <c r="AK47" s="67"/>
      <c r="AL47" s="67"/>
      <c r="AM47" s="67"/>
    </row>
    <row r="48" spans="1:39" ht="15.75" customHeight="1">
      <c r="A48" s="72">
        <v>17</v>
      </c>
      <c r="B48" s="70" t="str">
        <f>IF(データ２!B34="","",VLOOKUP(A48,データ２!$A$2:$B$92,2))</f>
        <v>リバーサイドJr.</v>
      </c>
      <c r="C48" s="73" t="s">
        <v>157</v>
      </c>
      <c r="D48" s="74"/>
      <c r="E48" s="75"/>
      <c r="F48" s="73" t="s">
        <v>168</v>
      </c>
      <c r="G48" s="74"/>
      <c r="H48" s="75"/>
      <c r="I48" s="73" t="s">
        <v>172</v>
      </c>
      <c r="J48" s="74"/>
      <c r="K48" s="75"/>
      <c r="L48" s="73" t="s">
        <v>178</v>
      </c>
      <c r="M48" s="74"/>
      <c r="N48" s="75"/>
      <c r="O48" s="73" t="s">
        <v>183</v>
      </c>
      <c r="P48" s="74"/>
      <c r="Q48" s="75"/>
      <c r="R48" s="73" t="s">
        <v>187</v>
      </c>
      <c r="S48" s="74"/>
      <c r="T48" s="75"/>
      <c r="U48" s="76" t="s">
        <v>58</v>
      </c>
      <c r="V48" s="77"/>
      <c r="W48" s="78"/>
      <c r="X48" s="73" t="s">
        <v>191</v>
      </c>
      <c r="Y48" s="74"/>
      <c r="Z48" s="75"/>
      <c r="AA48" s="73" t="s">
        <v>192</v>
      </c>
      <c r="AB48" s="74"/>
      <c r="AC48" s="75"/>
      <c r="AD48" s="73" t="s">
        <v>193</v>
      </c>
      <c r="AE48" s="74"/>
      <c r="AF48" s="75"/>
      <c r="AG48" s="68">
        <f>COUNTIF(C48:AF49,"○")</f>
        <v>0</v>
      </c>
      <c r="AH48" s="66">
        <f>COUNTIF(C48:AF49,"●")</f>
        <v>0</v>
      </c>
      <c r="AI48" s="66">
        <f>COUNTIF(C48:AF49,"△")</f>
        <v>0</v>
      </c>
      <c r="AJ48" s="66">
        <f>+AG48*3+AI48*1</f>
        <v>0</v>
      </c>
      <c r="AK48" s="66">
        <f>+E49+H49+K49+N49+Q49+T49+AC49+AF49</f>
        <v>0</v>
      </c>
      <c r="AL48" s="66">
        <f>+C49+F49+I49+L49+O49+R49+AA49+AD49</f>
        <v>0</v>
      </c>
      <c r="AM48" s="66">
        <f>+RANK(AJ48,$AJ$3:$AJ$22,0)</f>
        <v>1</v>
      </c>
    </row>
    <row r="49" spans="1:39" ht="15.75" customHeight="1">
      <c r="A49" s="72"/>
      <c r="B49" s="71"/>
      <c r="C49" s="22"/>
      <c r="D49" s="23" t="s">
        <v>59</v>
      </c>
      <c r="E49" s="24"/>
      <c r="F49" s="22"/>
      <c r="G49" s="23" t="s">
        <v>59</v>
      </c>
      <c r="H49" s="24"/>
      <c r="I49" s="22"/>
      <c r="J49" s="23" t="s">
        <v>59</v>
      </c>
      <c r="K49" s="24"/>
      <c r="L49" s="22"/>
      <c r="M49" s="23" t="s">
        <v>59</v>
      </c>
      <c r="N49" s="24"/>
      <c r="O49" s="22"/>
      <c r="P49" s="23" t="s">
        <v>59</v>
      </c>
      <c r="Q49" s="24"/>
      <c r="R49" s="22"/>
      <c r="S49" s="23" t="s">
        <v>59</v>
      </c>
      <c r="T49" s="24"/>
      <c r="U49" s="79"/>
      <c r="V49" s="80"/>
      <c r="W49" s="81"/>
      <c r="X49" s="22"/>
      <c r="Y49" s="23" t="s">
        <v>59</v>
      </c>
      <c r="Z49" s="24"/>
      <c r="AA49" s="22"/>
      <c r="AB49" s="23" t="s">
        <v>59</v>
      </c>
      <c r="AC49" s="24"/>
      <c r="AD49" s="22"/>
      <c r="AE49" s="23" t="s">
        <v>59</v>
      </c>
      <c r="AF49" s="24"/>
      <c r="AG49" s="69"/>
      <c r="AH49" s="67"/>
      <c r="AI49" s="67"/>
      <c r="AJ49" s="67"/>
      <c r="AK49" s="67"/>
      <c r="AL49" s="67"/>
      <c r="AM49" s="67"/>
    </row>
    <row r="50" spans="1:39" ht="15.75" customHeight="1">
      <c r="A50" s="72">
        <v>18</v>
      </c>
      <c r="B50" s="70" t="str">
        <f>IF(データ２!B36="","",VLOOKUP(A50,データ２!$A$2:$B$92,2))</f>
        <v>大森ファイターズ</v>
      </c>
      <c r="C50" s="73" t="s">
        <v>158</v>
      </c>
      <c r="D50" s="74"/>
      <c r="E50" s="75"/>
      <c r="F50" s="73" t="s">
        <v>165</v>
      </c>
      <c r="G50" s="74"/>
      <c r="H50" s="75"/>
      <c r="I50" s="73" t="s">
        <v>173</v>
      </c>
      <c r="J50" s="74"/>
      <c r="K50" s="75"/>
      <c r="L50" s="73" t="s">
        <v>179</v>
      </c>
      <c r="M50" s="74"/>
      <c r="N50" s="75"/>
      <c r="O50" s="73" t="s">
        <v>184</v>
      </c>
      <c r="P50" s="74"/>
      <c r="Q50" s="75"/>
      <c r="R50" s="73" t="s">
        <v>188</v>
      </c>
      <c r="S50" s="74"/>
      <c r="T50" s="75"/>
      <c r="U50" s="73" t="s">
        <v>191</v>
      </c>
      <c r="V50" s="74"/>
      <c r="W50" s="75"/>
      <c r="X50" s="76" t="s">
        <v>58</v>
      </c>
      <c r="Y50" s="77"/>
      <c r="Z50" s="78"/>
      <c r="AA50" s="73" t="s">
        <v>194</v>
      </c>
      <c r="AB50" s="74"/>
      <c r="AC50" s="75"/>
      <c r="AD50" s="73" t="s">
        <v>195</v>
      </c>
      <c r="AE50" s="74"/>
      <c r="AF50" s="75"/>
      <c r="AG50" s="68">
        <f>COUNTIF(C50:AF51,"○")</f>
        <v>0</v>
      </c>
      <c r="AH50" s="66">
        <f>COUNTIF(C50:AF51,"●")</f>
        <v>0</v>
      </c>
      <c r="AI50" s="66">
        <f>COUNTIF(C50:AF51,"△")</f>
        <v>0</v>
      </c>
      <c r="AJ50" s="66">
        <f>+AG50*3+AI50*1</f>
        <v>0</v>
      </c>
      <c r="AK50" s="66">
        <f>+E51+H51+K51+N51+Q51+T51+AC51+AF51</f>
        <v>0</v>
      </c>
      <c r="AL50" s="66">
        <f>+C51+F51+I51+L51+O51+R51+AA51+AD51</f>
        <v>0</v>
      </c>
      <c r="AM50" s="66">
        <f>+RANK(AJ50,$AJ$3:$AJ$22,0)</f>
        <v>1</v>
      </c>
    </row>
    <row r="51" spans="1:39" ht="15.75" customHeight="1">
      <c r="A51" s="72"/>
      <c r="B51" s="71"/>
      <c r="C51" s="22"/>
      <c r="D51" s="23" t="s">
        <v>59</v>
      </c>
      <c r="E51" s="24"/>
      <c r="F51" s="22"/>
      <c r="G51" s="23" t="s">
        <v>59</v>
      </c>
      <c r="H51" s="24"/>
      <c r="I51" s="22"/>
      <c r="J51" s="23" t="s">
        <v>59</v>
      </c>
      <c r="K51" s="24"/>
      <c r="L51" s="22"/>
      <c r="M51" s="23" t="s">
        <v>59</v>
      </c>
      <c r="N51" s="24"/>
      <c r="O51" s="22"/>
      <c r="P51" s="23" t="s">
        <v>59</v>
      </c>
      <c r="Q51" s="24"/>
      <c r="R51" s="22"/>
      <c r="S51" s="23" t="s">
        <v>59</v>
      </c>
      <c r="T51" s="24"/>
      <c r="U51" s="22"/>
      <c r="V51" s="23" t="s">
        <v>59</v>
      </c>
      <c r="W51" s="24"/>
      <c r="X51" s="79"/>
      <c r="Y51" s="80"/>
      <c r="Z51" s="81"/>
      <c r="AA51" s="22"/>
      <c r="AB51" s="23" t="s">
        <v>59</v>
      </c>
      <c r="AC51" s="24"/>
      <c r="AD51" s="22"/>
      <c r="AE51" s="23" t="s">
        <v>59</v>
      </c>
      <c r="AF51" s="24"/>
      <c r="AG51" s="69"/>
      <c r="AH51" s="67"/>
      <c r="AI51" s="67"/>
      <c r="AJ51" s="67"/>
      <c r="AK51" s="67"/>
      <c r="AL51" s="67"/>
      <c r="AM51" s="67"/>
    </row>
    <row r="52" spans="1:39" ht="15.75" customHeight="1">
      <c r="A52" s="72">
        <v>19</v>
      </c>
      <c r="B52" s="70" t="str">
        <f>IF(データ２!B38="","",VLOOKUP(A52,データ２!$A$2:$B$92,2))</f>
        <v>番町エンジェルス</v>
      </c>
      <c r="C52" s="73" t="s">
        <v>159</v>
      </c>
      <c r="D52" s="74"/>
      <c r="E52" s="75"/>
      <c r="F52" s="73" t="s">
        <v>166</v>
      </c>
      <c r="G52" s="74"/>
      <c r="H52" s="75"/>
      <c r="I52" s="73" t="s">
        <v>174</v>
      </c>
      <c r="J52" s="74"/>
      <c r="K52" s="75"/>
      <c r="L52" s="73" t="s">
        <v>180</v>
      </c>
      <c r="M52" s="74"/>
      <c r="N52" s="75"/>
      <c r="O52" s="73" t="s">
        <v>185</v>
      </c>
      <c r="P52" s="74"/>
      <c r="Q52" s="75"/>
      <c r="R52" s="73" t="s">
        <v>189</v>
      </c>
      <c r="S52" s="74"/>
      <c r="T52" s="75"/>
      <c r="U52" s="73" t="s">
        <v>192</v>
      </c>
      <c r="V52" s="74"/>
      <c r="W52" s="75"/>
      <c r="X52" s="73" t="s">
        <v>194</v>
      </c>
      <c r="Y52" s="74"/>
      <c r="Z52" s="75"/>
      <c r="AA52" s="76" t="s">
        <v>58</v>
      </c>
      <c r="AB52" s="77"/>
      <c r="AC52" s="78"/>
      <c r="AD52" s="73" t="s">
        <v>196</v>
      </c>
      <c r="AE52" s="74"/>
      <c r="AF52" s="75"/>
      <c r="AG52" s="68">
        <f>COUNTIF(C52:AF53,"○")</f>
        <v>0</v>
      </c>
      <c r="AH52" s="66">
        <f>COUNTIF(C52:AF53,"●")</f>
        <v>0</v>
      </c>
      <c r="AI52" s="66">
        <f>COUNTIF(C52:AF53,"△")</f>
        <v>0</v>
      </c>
      <c r="AJ52" s="66">
        <f>+AG52*3+AI52*1</f>
        <v>0</v>
      </c>
      <c r="AK52" s="66">
        <f>+E53+H53+K53+N53+Q53+T53+AC53+AF53</f>
        <v>0</v>
      </c>
      <c r="AL52" s="66">
        <f>+C53+F53+I53+L53+O53+R53+AA53+AD53</f>
        <v>0</v>
      </c>
      <c r="AM52" s="66">
        <f>+RANK(AJ52,$AJ$3:$AJ$22,0)</f>
        <v>1</v>
      </c>
    </row>
    <row r="53" spans="1:39" ht="15.75" customHeight="1">
      <c r="A53" s="72"/>
      <c r="B53" s="71"/>
      <c r="C53" s="22"/>
      <c r="D53" s="23" t="s">
        <v>59</v>
      </c>
      <c r="E53" s="24"/>
      <c r="F53" s="22"/>
      <c r="G53" s="23" t="s">
        <v>59</v>
      </c>
      <c r="H53" s="24"/>
      <c r="I53" s="22"/>
      <c r="J53" s="23" t="s">
        <v>59</v>
      </c>
      <c r="K53" s="24"/>
      <c r="L53" s="22"/>
      <c r="M53" s="23" t="s">
        <v>59</v>
      </c>
      <c r="N53" s="24"/>
      <c r="O53" s="22"/>
      <c r="P53" s="23" t="s">
        <v>59</v>
      </c>
      <c r="Q53" s="24"/>
      <c r="R53" s="22"/>
      <c r="S53" s="23" t="s">
        <v>59</v>
      </c>
      <c r="T53" s="24"/>
      <c r="U53" s="22"/>
      <c r="V53" s="23" t="s">
        <v>59</v>
      </c>
      <c r="W53" s="24"/>
      <c r="X53" s="22"/>
      <c r="Y53" s="23" t="s">
        <v>59</v>
      </c>
      <c r="Z53" s="24"/>
      <c r="AA53" s="79"/>
      <c r="AB53" s="80"/>
      <c r="AC53" s="81"/>
      <c r="AD53" s="22"/>
      <c r="AE53" s="23" t="s">
        <v>59</v>
      </c>
      <c r="AF53" s="24"/>
      <c r="AG53" s="69"/>
      <c r="AH53" s="67"/>
      <c r="AI53" s="67"/>
      <c r="AJ53" s="67"/>
      <c r="AK53" s="67"/>
      <c r="AL53" s="67"/>
      <c r="AM53" s="67"/>
    </row>
    <row r="54" spans="1:39" ht="15.75" customHeight="1">
      <c r="A54" s="72">
        <v>20</v>
      </c>
      <c r="B54" s="70" t="str">
        <f>IF(データ２!B40="","",VLOOKUP(A54,データ２!$A$2:$B$92,2))</f>
        <v>大島中央</v>
      </c>
      <c r="C54" s="85" t="s">
        <v>160</v>
      </c>
      <c r="D54" s="74"/>
      <c r="E54" s="75"/>
      <c r="F54" s="73" t="s">
        <v>167</v>
      </c>
      <c r="G54" s="74"/>
      <c r="H54" s="75"/>
      <c r="I54" s="73" t="s">
        <v>175</v>
      </c>
      <c r="J54" s="74"/>
      <c r="K54" s="75"/>
      <c r="L54" s="73" t="s">
        <v>181</v>
      </c>
      <c r="M54" s="74"/>
      <c r="N54" s="75"/>
      <c r="O54" s="73" t="s">
        <v>186</v>
      </c>
      <c r="P54" s="74"/>
      <c r="Q54" s="75"/>
      <c r="R54" s="73" t="s">
        <v>190</v>
      </c>
      <c r="S54" s="74"/>
      <c r="T54" s="75"/>
      <c r="U54" s="73" t="s">
        <v>193</v>
      </c>
      <c r="V54" s="74"/>
      <c r="W54" s="75"/>
      <c r="X54" s="73" t="s">
        <v>195</v>
      </c>
      <c r="Y54" s="74"/>
      <c r="Z54" s="75"/>
      <c r="AA54" s="73" t="s">
        <v>196</v>
      </c>
      <c r="AB54" s="74"/>
      <c r="AC54" s="75"/>
      <c r="AD54" s="76" t="s">
        <v>58</v>
      </c>
      <c r="AE54" s="77"/>
      <c r="AF54" s="78"/>
      <c r="AG54" s="68">
        <f>COUNTIF(C54:AF55,"○")</f>
        <v>0</v>
      </c>
      <c r="AH54" s="66">
        <f>COUNTIF(C54:AF55,"●")</f>
        <v>0</v>
      </c>
      <c r="AI54" s="66">
        <f>COUNTIF(C54:AF55,"△")</f>
        <v>0</v>
      </c>
      <c r="AJ54" s="66">
        <f>+AG54*3+AI54*1</f>
        <v>0</v>
      </c>
      <c r="AK54" s="66">
        <f>+E55+H55+K55+N55+Q55+T55+AC55+AF55</f>
        <v>0</v>
      </c>
      <c r="AL54" s="66">
        <f>+C55+F55+I55+L55+O55+R55+AA55+AD55</f>
        <v>0</v>
      </c>
      <c r="AM54" s="66">
        <f>+RANK(AJ54,$AJ$3:$AJ$22,0)</f>
        <v>1</v>
      </c>
    </row>
    <row r="55" spans="1:39" ht="15.75" customHeight="1">
      <c r="A55" s="72"/>
      <c r="B55" s="71"/>
      <c r="C55" s="22"/>
      <c r="D55" s="23" t="s">
        <v>59</v>
      </c>
      <c r="E55" s="24"/>
      <c r="F55" s="22"/>
      <c r="G55" s="23" t="s">
        <v>59</v>
      </c>
      <c r="H55" s="24"/>
      <c r="I55" s="22"/>
      <c r="J55" s="23" t="s">
        <v>59</v>
      </c>
      <c r="K55" s="24"/>
      <c r="L55" s="22"/>
      <c r="M55" s="23" t="s">
        <v>59</v>
      </c>
      <c r="N55" s="24"/>
      <c r="O55" s="22"/>
      <c r="P55" s="23" t="s">
        <v>59</v>
      </c>
      <c r="Q55" s="24"/>
      <c r="R55" s="22"/>
      <c r="S55" s="23" t="s">
        <v>59</v>
      </c>
      <c r="T55" s="24"/>
      <c r="U55" s="22"/>
      <c r="V55" s="23" t="s">
        <v>59</v>
      </c>
      <c r="W55" s="24"/>
      <c r="X55" s="22"/>
      <c r="Y55" s="23" t="s">
        <v>59</v>
      </c>
      <c r="Z55" s="24"/>
      <c r="AA55" s="22"/>
      <c r="AB55" s="23" t="s">
        <v>59</v>
      </c>
      <c r="AC55" s="24"/>
      <c r="AD55" s="79"/>
      <c r="AE55" s="80"/>
      <c r="AF55" s="81"/>
      <c r="AG55" s="69"/>
      <c r="AH55" s="67"/>
      <c r="AI55" s="67"/>
      <c r="AJ55" s="67"/>
      <c r="AK55" s="67"/>
      <c r="AL55" s="67"/>
      <c r="AM55" s="67"/>
    </row>
    <row r="56" spans="33:35" ht="13.5">
      <c r="AG56" s="16">
        <f>SUM(AG36:AG55)</f>
        <v>0</v>
      </c>
      <c r="AH56" s="16">
        <f>SUM(AH36:AH55)</f>
        <v>0</v>
      </c>
      <c r="AI56" s="16">
        <f>SUM(AI36:AI55)</f>
        <v>0</v>
      </c>
    </row>
    <row r="57" spans="2:35" ht="13.5">
      <c r="B57" s="57" t="s">
        <v>463</v>
      </c>
      <c r="F57" s="4" t="s">
        <v>460</v>
      </c>
      <c r="G57" s="4" t="s">
        <v>461</v>
      </c>
      <c r="H57" s="4">
        <v>25</v>
      </c>
      <c r="AG57" s="16"/>
      <c r="AH57" s="16"/>
      <c r="AI57" s="16"/>
    </row>
    <row r="58" spans="2:35" ht="13.5">
      <c r="B58" s="57" t="s">
        <v>464</v>
      </c>
      <c r="H58" s="4">
        <v>35</v>
      </c>
      <c r="AG58" s="16"/>
      <c r="AH58" s="16"/>
      <c r="AI58" s="16"/>
    </row>
    <row r="59" spans="2:35" ht="13.5">
      <c r="B59" s="57" t="s">
        <v>465</v>
      </c>
      <c r="H59" s="4">
        <v>7</v>
      </c>
      <c r="AG59" s="16"/>
      <c r="AH59" s="16"/>
      <c r="AI59" s="16"/>
    </row>
    <row r="60" spans="2:35" ht="13.5">
      <c r="B60" s="57" t="s">
        <v>462</v>
      </c>
      <c r="H60" s="4">
        <v>39</v>
      </c>
      <c r="AG60" s="16"/>
      <c r="AH60" s="16"/>
      <c r="AI60" s="16"/>
    </row>
    <row r="61" spans="2:35" ht="13.5">
      <c r="B61" s="57"/>
      <c r="AG61" s="16"/>
      <c r="AH61" s="16"/>
      <c r="AI61" s="16"/>
    </row>
    <row r="62" spans="33:35" ht="13.5">
      <c r="AG62" s="16"/>
      <c r="AH62" s="16"/>
      <c r="AI62" s="16"/>
    </row>
    <row r="63" spans="33:35" ht="13.5">
      <c r="AG63" s="16"/>
      <c r="AH63" s="16"/>
      <c r="AI63" s="16"/>
    </row>
    <row r="64" spans="33:35" ht="13.5">
      <c r="AG64" s="16"/>
      <c r="AH64" s="16"/>
      <c r="AI64" s="16"/>
    </row>
    <row r="65" spans="2:32" ht="13.5">
      <c r="B65" s="10" t="str">
        <f>+データ１!B2</f>
        <v>2009/2/1</v>
      </c>
      <c r="C65" s="7" t="str">
        <f>+データ１!$B$4</f>
        <v>２００９年 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2:39" ht="129.75" customHeight="1">
      <c r="B66" s="20" t="str">
        <f>+データ１!B10</f>
        <v>スーパーリ－グ 　　                  　　　 第３回大会  　　　        　　Cブロック     　　              ２００９</v>
      </c>
      <c r="C66" s="82" t="str">
        <f>+IF(B67="","",+B67)</f>
        <v>杉一野球クラブ</v>
      </c>
      <c r="D66" s="83"/>
      <c r="E66" s="84"/>
      <c r="F66" s="82" t="str">
        <f>+IF(B69="","",+B69)</f>
        <v>不動パイレーツ</v>
      </c>
      <c r="G66" s="83"/>
      <c r="H66" s="84"/>
      <c r="I66" s="82" t="str">
        <f>+IF(B71="","",+B71)</f>
        <v>球友ジュニアーズ</v>
      </c>
      <c r="J66" s="83"/>
      <c r="K66" s="84"/>
      <c r="L66" s="82" t="str">
        <f>+IF(B73="","",+B73)</f>
        <v>旭丘野球部</v>
      </c>
      <c r="M66" s="83"/>
      <c r="N66" s="84"/>
      <c r="O66" s="82" t="str">
        <f>+IF(B75="","",+B75)</f>
        <v>落合コメッツ</v>
      </c>
      <c r="P66" s="83"/>
      <c r="Q66" s="84"/>
      <c r="R66" s="82" t="str">
        <f>+IF(B77="","",+B77)</f>
        <v>東港オーシャン</v>
      </c>
      <c r="S66" s="83"/>
      <c r="T66" s="84"/>
      <c r="U66" s="82" t="str">
        <f>+IF(B79="","",+B79)</f>
        <v>フィールドキッズ</v>
      </c>
      <c r="V66" s="83"/>
      <c r="W66" s="84"/>
      <c r="X66" s="82" t="str">
        <f>+IF(B81="","",+B81)</f>
        <v>八潮ドリームキッズ</v>
      </c>
      <c r="Y66" s="83"/>
      <c r="Z66" s="84"/>
      <c r="AA66" s="82" t="str">
        <f>+IF(B83="","",+B83)</f>
        <v>オール麻布</v>
      </c>
      <c r="AB66" s="83"/>
      <c r="AC66" s="84"/>
      <c r="AD66" s="82" t="str">
        <f>+IF(B85="","",+B85)</f>
        <v>富士クラブ</v>
      </c>
      <c r="AE66" s="83"/>
      <c r="AF66" s="84"/>
      <c r="AG66" s="21" t="s">
        <v>0</v>
      </c>
      <c r="AH66" s="14" t="s">
        <v>1</v>
      </c>
      <c r="AI66" s="14" t="s">
        <v>2</v>
      </c>
      <c r="AJ66" s="12" t="s">
        <v>25</v>
      </c>
      <c r="AK66" s="13" t="s">
        <v>27</v>
      </c>
      <c r="AL66" s="13" t="s">
        <v>28</v>
      </c>
      <c r="AM66" s="12" t="s">
        <v>26</v>
      </c>
    </row>
    <row r="67" spans="1:39" ht="15.75" customHeight="1">
      <c r="A67" s="72">
        <v>21</v>
      </c>
      <c r="B67" s="70" t="str">
        <f>IF(データ２!B42="","",VLOOKUP(A67,データ２!$A$2:$B$92,2))</f>
        <v>杉一野球クラブ</v>
      </c>
      <c r="C67" s="76" t="s">
        <v>58</v>
      </c>
      <c r="D67" s="77"/>
      <c r="E67" s="78"/>
      <c r="F67" s="86" t="s">
        <v>197</v>
      </c>
      <c r="G67" s="74"/>
      <c r="H67" s="75"/>
      <c r="I67" s="73" t="s">
        <v>198</v>
      </c>
      <c r="J67" s="74"/>
      <c r="K67" s="75"/>
      <c r="L67" s="85" t="s">
        <v>199</v>
      </c>
      <c r="M67" s="74"/>
      <c r="N67" s="75"/>
      <c r="O67" s="85" t="s">
        <v>200</v>
      </c>
      <c r="P67" s="74"/>
      <c r="Q67" s="75"/>
      <c r="R67" s="73" t="s">
        <v>201</v>
      </c>
      <c r="S67" s="74"/>
      <c r="T67" s="75"/>
      <c r="U67" s="73" t="s">
        <v>202</v>
      </c>
      <c r="V67" s="74"/>
      <c r="W67" s="75"/>
      <c r="X67" s="85" t="s">
        <v>203</v>
      </c>
      <c r="Y67" s="74"/>
      <c r="Z67" s="75"/>
      <c r="AA67" s="73" t="s">
        <v>204</v>
      </c>
      <c r="AB67" s="74"/>
      <c r="AC67" s="75"/>
      <c r="AD67" s="73" t="s">
        <v>205</v>
      </c>
      <c r="AE67" s="74"/>
      <c r="AF67" s="75"/>
      <c r="AG67" s="68">
        <f>COUNTIF(C67:AF68,"○")</f>
        <v>0</v>
      </c>
      <c r="AH67" s="66">
        <f>COUNTIF(C67:AF68,"●")</f>
        <v>0</v>
      </c>
      <c r="AI67" s="66">
        <f>COUNTIF(C67:AF68,"△")</f>
        <v>0</v>
      </c>
      <c r="AJ67" s="66">
        <f>+AG67*3+AI67*1</f>
        <v>0</v>
      </c>
      <c r="AK67" s="66">
        <f>+E68+H68+K68+N68+Q68+T68+AC68+AF68</f>
        <v>0</v>
      </c>
      <c r="AL67" s="66">
        <f>+C68+F68+I68+L68+O68+R68+AA68+AD68</f>
        <v>0</v>
      </c>
      <c r="AM67" s="66">
        <f>+RANK(AJ67,$AJ$3:$AJ$22,0)</f>
        <v>1</v>
      </c>
    </row>
    <row r="68" spans="1:39" ht="15.75" customHeight="1">
      <c r="A68" s="72"/>
      <c r="B68" s="71"/>
      <c r="C68" s="79"/>
      <c r="D68" s="80"/>
      <c r="E68" s="81"/>
      <c r="F68" s="22"/>
      <c r="G68" s="23" t="s">
        <v>59</v>
      </c>
      <c r="H68" s="24"/>
      <c r="I68" s="22"/>
      <c r="J68" s="23" t="s">
        <v>59</v>
      </c>
      <c r="K68" s="24"/>
      <c r="L68" s="22"/>
      <c r="M68" s="23" t="s">
        <v>59</v>
      </c>
      <c r="N68" s="24"/>
      <c r="O68" s="22"/>
      <c r="P68" s="23" t="s">
        <v>59</v>
      </c>
      <c r="Q68" s="24"/>
      <c r="R68" s="22"/>
      <c r="S68" s="23" t="s">
        <v>59</v>
      </c>
      <c r="T68" s="24"/>
      <c r="U68" s="22"/>
      <c r="V68" s="23" t="s">
        <v>59</v>
      </c>
      <c r="W68" s="24"/>
      <c r="X68" s="22"/>
      <c r="Y68" s="23" t="s">
        <v>59</v>
      </c>
      <c r="Z68" s="24"/>
      <c r="AA68" s="22"/>
      <c r="AB68" s="23" t="s">
        <v>59</v>
      </c>
      <c r="AC68" s="24"/>
      <c r="AD68" s="22"/>
      <c r="AE68" s="23" t="s">
        <v>59</v>
      </c>
      <c r="AF68" s="24"/>
      <c r="AG68" s="69"/>
      <c r="AH68" s="67"/>
      <c r="AI68" s="67"/>
      <c r="AJ68" s="67"/>
      <c r="AK68" s="67"/>
      <c r="AL68" s="67"/>
      <c r="AM68" s="67"/>
    </row>
    <row r="69" spans="1:39" ht="15.75" customHeight="1">
      <c r="A69" s="72">
        <v>22</v>
      </c>
      <c r="B69" s="70" t="str">
        <f>IF(データ２!B44="","",VLOOKUP(A69,データ２!$A$2:$B$92,2))</f>
        <v>不動パイレーツ</v>
      </c>
      <c r="C69" s="73" t="s">
        <v>197</v>
      </c>
      <c r="D69" s="74"/>
      <c r="E69" s="75"/>
      <c r="F69" s="76" t="s">
        <v>58</v>
      </c>
      <c r="G69" s="77"/>
      <c r="H69" s="78"/>
      <c r="I69" s="73" t="s">
        <v>206</v>
      </c>
      <c r="J69" s="74"/>
      <c r="K69" s="75"/>
      <c r="L69" s="73" t="s">
        <v>207</v>
      </c>
      <c r="M69" s="74"/>
      <c r="N69" s="75"/>
      <c r="O69" s="73" t="s">
        <v>208</v>
      </c>
      <c r="P69" s="74"/>
      <c r="Q69" s="75"/>
      <c r="R69" s="85" t="s">
        <v>209</v>
      </c>
      <c r="S69" s="74"/>
      <c r="T69" s="75"/>
      <c r="U69" s="73" t="s">
        <v>210</v>
      </c>
      <c r="V69" s="74"/>
      <c r="W69" s="75"/>
      <c r="X69" s="73" t="s">
        <v>211</v>
      </c>
      <c r="Y69" s="74"/>
      <c r="Z69" s="75"/>
      <c r="AA69" s="73" t="s">
        <v>212</v>
      </c>
      <c r="AB69" s="74"/>
      <c r="AC69" s="75"/>
      <c r="AD69" s="73" t="s">
        <v>213</v>
      </c>
      <c r="AE69" s="74"/>
      <c r="AF69" s="75"/>
      <c r="AG69" s="68">
        <f>COUNTIF(C69:AF70,"○")</f>
        <v>0</v>
      </c>
      <c r="AH69" s="66">
        <f>COUNTIF(C69:AF70,"●")</f>
        <v>0</v>
      </c>
      <c r="AI69" s="66">
        <f>COUNTIF(C69:AF70,"△")</f>
        <v>0</v>
      </c>
      <c r="AJ69" s="66">
        <f>+AG69*3+AI69*1</f>
        <v>0</v>
      </c>
      <c r="AK69" s="66">
        <f>+E70+H70+K70+N70+Q70+T70+AC70+AF70</f>
        <v>0</v>
      </c>
      <c r="AL69" s="66">
        <f>+C70+F70+I70+L70+O70+R70+AA70+AD70</f>
        <v>0</v>
      </c>
      <c r="AM69" s="66">
        <f>+RANK(AJ69,$AJ$3:$AJ$22,0)</f>
        <v>1</v>
      </c>
    </row>
    <row r="70" spans="1:39" ht="15.75" customHeight="1">
      <c r="A70" s="72"/>
      <c r="B70" s="71"/>
      <c r="C70" s="22"/>
      <c r="D70" s="23" t="s">
        <v>59</v>
      </c>
      <c r="E70" s="24"/>
      <c r="F70" s="79"/>
      <c r="G70" s="80"/>
      <c r="H70" s="81"/>
      <c r="I70" s="22"/>
      <c r="J70" s="23" t="s">
        <v>59</v>
      </c>
      <c r="K70" s="24"/>
      <c r="L70" s="22"/>
      <c r="M70" s="23" t="s">
        <v>59</v>
      </c>
      <c r="N70" s="24"/>
      <c r="O70" s="22"/>
      <c r="P70" s="23" t="s">
        <v>59</v>
      </c>
      <c r="Q70" s="24"/>
      <c r="R70" s="22"/>
      <c r="S70" s="23" t="s">
        <v>59</v>
      </c>
      <c r="T70" s="24"/>
      <c r="U70" s="22"/>
      <c r="V70" s="23" t="s">
        <v>59</v>
      </c>
      <c r="W70" s="24"/>
      <c r="X70" s="22"/>
      <c r="Y70" s="23" t="s">
        <v>59</v>
      </c>
      <c r="Z70" s="24"/>
      <c r="AA70" s="22"/>
      <c r="AB70" s="23" t="s">
        <v>59</v>
      </c>
      <c r="AC70" s="24"/>
      <c r="AD70" s="22"/>
      <c r="AE70" s="23" t="s">
        <v>59</v>
      </c>
      <c r="AF70" s="24"/>
      <c r="AG70" s="69"/>
      <c r="AH70" s="67"/>
      <c r="AI70" s="67"/>
      <c r="AJ70" s="67"/>
      <c r="AK70" s="67"/>
      <c r="AL70" s="67"/>
      <c r="AM70" s="67"/>
    </row>
    <row r="71" spans="1:39" ht="15.75" customHeight="1">
      <c r="A71" s="72">
        <v>23</v>
      </c>
      <c r="B71" s="70" t="str">
        <f>IF(データ２!B46="","",VLOOKUP(A71,データ２!$A$2:$B$92,2))</f>
        <v>球友ジュニアーズ</v>
      </c>
      <c r="C71" s="73" t="s">
        <v>198</v>
      </c>
      <c r="D71" s="74"/>
      <c r="E71" s="75"/>
      <c r="F71" s="73" t="s">
        <v>206</v>
      </c>
      <c r="G71" s="74"/>
      <c r="H71" s="75"/>
      <c r="I71" s="76" t="s">
        <v>58</v>
      </c>
      <c r="J71" s="77"/>
      <c r="K71" s="78"/>
      <c r="L71" s="73" t="s">
        <v>214</v>
      </c>
      <c r="M71" s="74"/>
      <c r="N71" s="75"/>
      <c r="O71" s="73" t="s">
        <v>215</v>
      </c>
      <c r="P71" s="74"/>
      <c r="Q71" s="75"/>
      <c r="R71" s="73" t="s">
        <v>216</v>
      </c>
      <c r="S71" s="74"/>
      <c r="T71" s="75"/>
      <c r="U71" s="73" t="s">
        <v>217</v>
      </c>
      <c r="V71" s="74"/>
      <c r="W71" s="75"/>
      <c r="X71" s="73" t="s">
        <v>218</v>
      </c>
      <c r="Y71" s="74"/>
      <c r="Z71" s="75"/>
      <c r="AA71" s="73" t="s">
        <v>219</v>
      </c>
      <c r="AB71" s="74"/>
      <c r="AC71" s="75"/>
      <c r="AD71" s="73" t="s">
        <v>220</v>
      </c>
      <c r="AE71" s="74"/>
      <c r="AF71" s="75"/>
      <c r="AG71" s="68">
        <f>COUNTIF(C71:AF72,"○")</f>
        <v>0</v>
      </c>
      <c r="AH71" s="66">
        <f>COUNTIF(C71:AF72,"●")</f>
        <v>0</v>
      </c>
      <c r="AI71" s="66">
        <f>COUNTIF(C71:AF72,"△")</f>
        <v>0</v>
      </c>
      <c r="AJ71" s="66">
        <f>+AG71*3+AI71*1</f>
        <v>0</v>
      </c>
      <c r="AK71" s="66">
        <f>+E72+H72+K72+N72+Q72+T72+AC72+AF72</f>
        <v>0</v>
      </c>
      <c r="AL71" s="66">
        <f>+C72+F72+I72+L72+O72+R72+AA72+AD72</f>
        <v>0</v>
      </c>
      <c r="AM71" s="66">
        <f>+RANK(AJ71,$AJ$3:$AJ$22,0)</f>
        <v>1</v>
      </c>
    </row>
    <row r="72" spans="1:39" ht="15.75" customHeight="1">
      <c r="A72" s="72"/>
      <c r="B72" s="71"/>
      <c r="C72" s="22"/>
      <c r="D72" s="23" t="s">
        <v>59</v>
      </c>
      <c r="E72" s="24"/>
      <c r="F72" s="22"/>
      <c r="G72" s="23" t="s">
        <v>59</v>
      </c>
      <c r="H72" s="24"/>
      <c r="I72" s="79"/>
      <c r="J72" s="80"/>
      <c r="K72" s="81"/>
      <c r="L72" s="22"/>
      <c r="M72" s="23" t="s">
        <v>59</v>
      </c>
      <c r="N72" s="24"/>
      <c r="O72" s="22"/>
      <c r="P72" s="23" t="s">
        <v>59</v>
      </c>
      <c r="Q72" s="24"/>
      <c r="R72" s="22"/>
      <c r="S72" s="23" t="s">
        <v>59</v>
      </c>
      <c r="T72" s="24"/>
      <c r="U72" s="22"/>
      <c r="V72" s="23" t="s">
        <v>59</v>
      </c>
      <c r="W72" s="24"/>
      <c r="X72" s="22"/>
      <c r="Y72" s="23" t="s">
        <v>59</v>
      </c>
      <c r="Z72" s="24"/>
      <c r="AA72" s="22"/>
      <c r="AB72" s="23" t="s">
        <v>59</v>
      </c>
      <c r="AC72" s="24"/>
      <c r="AD72" s="22"/>
      <c r="AE72" s="23" t="s">
        <v>59</v>
      </c>
      <c r="AF72" s="24"/>
      <c r="AG72" s="69"/>
      <c r="AH72" s="67"/>
      <c r="AI72" s="67"/>
      <c r="AJ72" s="67"/>
      <c r="AK72" s="67"/>
      <c r="AL72" s="67"/>
      <c r="AM72" s="67"/>
    </row>
    <row r="73" spans="1:39" ht="15.75" customHeight="1">
      <c r="A73" s="72">
        <v>24</v>
      </c>
      <c r="B73" s="70" t="str">
        <f>IF(データ２!B48="","",VLOOKUP(A73,データ２!$A$2:$B$92,2))</f>
        <v>旭丘野球部</v>
      </c>
      <c r="C73" s="85" t="s">
        <v>199</v>
      </c>
      <c r="D73" s="74"/>
      <c r="E73" s="75"/>
      <c r="F73" s="73" t="s">
        <v>207</v>
      </c>
      <c r="G73" s="74"/>
      <c r="H73" s="75"/>
      <c r="I73" s="73" t="s">
        <v>214</v>
      </c>
      <c r="J73" s="74"/>
      <c r="K73" s="75"/>
      <c r="L73" s="76" t="s">
        <v>58</v>
      </c>
      <c r="M73" s="77"/>
      <c r="N73" s="78"/>
      <c r="O73" s="85" t="s">
        <v>221</v>
      </c>
      <c r="P73" s="74"/>
      <c r="Q73" s="75"/>
      <c r="R73" s="73" t="s">
        <v>222</v>
      </c>
      <c r="S73" s="74"/>
      <c r="T73" s="75"/>
      <c r="U73" s="73" t="s">
        <v>223</v>
      </c>
      <c r="V73" s="74"/>
      <c r="W73" s="75"/>
      <c r="X73" s="73" t="s">
        <v>224</v>
      </c>
      <c r="Y73" s="74"/>
      <c r="Z73" s="75"/>
      <c r="AA73" s="73" t="s">
        <v>225</v>
      </c>
      <c r="AB73" s="74"/>
      <c r="AC73" s="75"/>
      <c r="AD73" s="73" t="s">
        <v>226</v>
      </c>
      <c r="AE73" s="74"/>
      <c r="AF73" s="75"/>
      <c r="AG73" s="68">
        <f>COUNTIF(C73:AF74,"○")</f>
        <v>0</v>
      </c>
      <c r="AH73" s="66">
        <f>COUNTIF(C73:AF74,"●")</f>
        <v>0</v>
      </c>
      <c r="AI73" s="66">
        <f>COUNTIF(C73:AF74,"△")</f>
        <v>0</v>
      </c>
      <c r="AJ73" s="66">
        <f>+AG73*3+AI73*1</f>
        <v>0</v>
      </c>
      <c r="AK73" s="66">
        <f>+E74+H74+K74+N74+Q74+T74+AC74+AF74</f>
        <v>0</v>
      </c>
      <c r="AL73" s="66">
        <f>+C74+F74+I74+L74+O74+R74+AA74+AD74</f>
        <v>0</v>
      </c>
      <c r="AM73" s="66">
        <f>+RANK(AJ73,$AJ$3:$AJ$22,0)</f>
        <v>1</v>
      </c>
    </row>
    <row r="74" spans="1:39" ht="15.75" customHeight="1">
      <c r="A74" s="72"/>
      <c r="B74" s="71"/>
      <c r="C74" s="22"/>
      <c r="D74" s="23" t="s">
        <v>59</v>
      </c>
      <c r="E74" s="24"/>
      <c r="F74" s="22"/>
      <c r="G74" s="23" t="s">
        <v>59</v>
      </c>
      <c r="H74" s="24"/>
      <c r="I74" s="22"/>
      <c r="J74" s="23" t="s">
        <v>59</v>
      </c>
      <c r="K74" s="24"/>
      <c r="L74" s="79"/>
      <c r="M74" s="80"/>
      <c r="N74" s="81"/>
      <c r="O74" s="22"/>
      <c r="P74" s="23" t="s">
        <v>59</v>
      </c>
      <c r="Q74" s="24"/>
      <c r="R74" s="22"/>
      <c r="S74" s="23" t="s">
        <v>59</v>
      </c>
      <c r="T74" s="24"/>
      <c r="U74" s="22"/>
      <c r="V74" s="23" t="s">
        <v>59</v>
      </c>
      <c r="W74" s="24"/>
      <c r="X74" s="22"/>
      <c r="Y74" s="23" t="s">
        <v>59</v>
      </c>
      <c r="Z74" s="24"/>
      <c r="AA74" s="22"/>
      <c r="AB74" s="23" t="s">
        <v>59</v>
      </c>
      <c r="AC74" s="24"/>
      <c r="AD74" s="22"/>
      <c r="AE74" s="23" t="s">
        <v>59</v>
      </c>
      <c r="AF74" s="24"/>
      <c r="AG74" s="69"/>
      <c r="AH74" s="67"/>
      <c r="AI74" s="67"/>
      <c r="AJ74" s="67"/>
      <c r="AK74" s="67"/>
      <c r="AL74" s="67"/>
      <c r="AM74" s="67"/>
    </row>
    <row r="75" spans="1:39" ht="15.75" customHeight="1">
      <c r="A75" s="72">
        <v>25</v>
      </c>
      <c r="B75" s="70" t="str">
        <f>IF(データ２!B50="","",VLOOKUP(A75,データ２!$A$2:$B$92,2))</f>
        <v>落合コメッツ</v>
      </c>
      <c r="C75" s="85" t="s">
        <v>200</v>
      </c>
      <c r="D75" s="74"/>
      <c r="E75" s="75"/>
      <c r="F75" s="73" t="s">
        <v>208</v>
      </c>
      <c r="G75" s="74"/>
      <c r="H75" s="75"/>
      <c r="I75" s="73" t="s">
        <v>215</v>
      </c>
      <c r="J75" s="74"/>
      <c r="K75" s="75"/>
      <c r="L75" s="85" t="s">
        <v>221</v>
      </c>
      <c r="M75" s="74"/>
      <c r="N75" s="75"/>
      <c r="O75" s="76" t="s">
        <v>58</v>
      </c>
      <c r="P75" s="77"/>
      <c r="Q75" s="78"/>
      <c r="R75" s="73" t="s">
        <v>227</v>
      </c>
      <c r="S75" s="74"/>
      <c r="T75" s="75"/>
      <c r="U75" s="73" t="s">
        <v>228</v>
      </c>
      <c r="V75" s="74"/>
      <c r="W75" s="75"/>
      <c r="X75" s="73" t="s">
        <v>229</v>
      </c>
      <c r="Y75" s="74"/>
      <c r="Z75" s="75"/>
      <c r="AA75" s="73" t="s">
        <v>230</v>
      </c>
      <c r="AB75" s="74"/>
      <c r="AC75" s="75"/>
      <c r="AD75" s="73" t="s">
        <v>231</v>
      </c>
      <c r="AE75" s="74"/>
      <c r="AF75" s="75"/>
      <c r="AG75" s="68">
        <f>COUNTIF(C75:AF76,"○")</f>
        <v>0</v>
      </c>
      <c r="AH75" s="66">
        <f>COUNTIF(C75:AF76,"●")</f>
        <v>0</v>
      </c>
      <c r="AI75" s="66">
        <f>COUNTIF(C75:AF76,"△")</f>
        <v>0</v>
      </c>
      <c r="AJ75" s="66">
        <f>+AG75*3+AI75*1</f>
        <v>0</v>
      </c>
      <c r="AK75" s="66">
        <f>+E76+H76+K76+N76+Q76+T76+AC76+AF76</f>
        <v>0</v>
      </c>
      <c r="AL75" s="66">
        <f>+C76+F76+I76+L76+O76+R76+AA76+AD76</f>
        <v>0</v>
      </c>
      <c r="AM75" s="66">
        <f>+RANK(AJ75,$AJ$3:$AJ$22,0)</f>
        <v>1</v>
      </c>
    </row>
    <row r="76" spans="1:39" ht="15.75" customHeight="1">
      <c r="A76" s="72"/>
      <c r="B76" s="71"/>
      <c r="C76" s="22"/>
      <c r="D76" s="23" t="s">
        <v>59</v>
      </c>
      <c r="E76" s="24"/>
      <c r="F76" s="22"/>
      <c r="G76" s="23" t="s">
        <v>59</v>
      </c>
      <c r="H76" s="24"/>
      <c r="I76" s="22"/>
      <c r="J76" s="23" t="s">
        <v>59</v>
      </c>
      <c r="K76" s="24"/>
      <c r="L76" s="22"/>
      <c r="M76" s="23" t="s">
        <v>59</v>
      </c>
      <c r="N76" s="24"/>
      <c r="O76" s="79"/>
      <c r="P76" s="80"/>
      <c r="Q76" s="81"/>
      <c r="R76" s="22"/>
      <c r="S76" s="23" t="s">
        <v>59</v>
      </c>
      <c r="T76" s="24"/>
      <c r="U76" s="22"/>
      <c r="V76" s="23" t="s">
        <v>59</v>
      </c>
      <c r="W76" s="24"/>
      <c r="X76" s="22"/>
      <c r="Y76" s="23" t="s">
        <v>59</v>
      </c>
      <c r="Z76" s="24"/>
      <c r="AA76" s="22"/>
      <c r="AB76" s="23" t="s">
        <v>59</v>
      </c>
      <c r="AC76" s="24"/>
      <c r="AD76" s="22"/>
      <c r="AE76" s="23" t="s">
        <v>59</v>
      </c>
      <c r="AF76" s="24"/>
      <c r="AG76" s="69"/>
      <c r="AH76" s="67"/>
      <c r="AI76" s="67"/>
      <c r="AJ76" s="67"/>
      <c r="AK76" s="67"/>
      <c r="AL76" s="67"/>
      <c r="AM76" s="67"/>
    </row>
    <row r="77" spans="1:39" ht="15.75" customHeight="1">
      <c r="A77" s="72">
        <v>26</v>
      </c>
      <c r="B77" s="70" t="str">
        <f>IF(データ２!B52="","",VLOOKUP(A77,データ２!$A$2:$B$92,2))</f>
        <v>東港オーシャン</v>
      </c>
      <c r="C77" s="73" t="s">
        <v>201</v>
      </c>
      <c r="D77" s="74"/>
      <c r="E77" s="75"/>
      <c r="F77" s="85" t="s">
        <v>209</v>
      </c>
      <c r="G77" s="74"/>
      <c r="H77" s="75"/>
      <c r="I77" s="73" t="s">
        <v>216</v>
      </c>
      <c r="J77" s="74"/>
      <c r="K77" s="75"/>
      <c r="L77" s="73" t="s">
        <v>222</v>
      </c>
      <c r="M77" s="74"/>
      <c r="N77" s="75"/>
      <c r="O77" s="73" t="s">
        <v>227</v>
      </c>
      <c r="P77" s="74"/>
      <c r="Q77" s="75"/>
      <c r="R77" s="76" t="s">
        <v>58</v>
      </c>
      <c r="S77" s="77"/>
      <c r="T77" s="78"/>
      <c r="U77" s="73" t="s">
        <v>232</v>
      </c>
      <c r="V77" s="74"/>
      <c r="W77" s="75"/>
      <c r="X77" s="73" t="s">
        <v>233</v>
      </c>
      <c r="Y77" s="74"/>
      <c r="Z77" s="75"/>
      <c r="AA77" s="73" t="s">
        <v>234</v>
      </c>
      <c r="AB77" s="74"/>
      <c r="AC77" s="75"/>
      <c r="AD77" s="73" t="s">
        <v>235</v>
      </c>
      <c r="AE77" s="74"/>
      <c r="AF77" s="75"/>
      <c r="AG77" s="68">
        <f>COUNTIF(C77:AF78,"○")</f>
        <v>0</v>
      </c>
      <c r="AH77" s="66">
        <f>COUNTIF(C77:AF78,"●")</f>
        <v>0</v>
      </c>
      <c r="AI77" s="66">
        <f>COUNTIF(C77:AF78,"△")</f>
        <v>0</v>
      </c>
      <c r="AJ77" s="66">
        <f>+AG77*3+AI77*1</f>
        <v>0</v>
      </c>
      <c r="AK77" s="66">
        <f>+E78+H78+K78+N78+Q78+T78+AC78+AF78</f>
        <v>0</v>
      </c>
      <c r="AL77" s="66">
        <f>+C78+F78+I78+L78+O78+R78+AA78+AD78</f>
        <v>0</v>
      </c>
      <c r="AM77" s="66">
        <f>+RANK(AJ77,$AJ$3:$AJ$22,0)</f>
        <v>1</v>
      </c>
    </row>
    <row r="78" spans="1:39" ht="15.75" customHeight="1">
      <c r="A78" s="72"/>
      <c r="B78" s="71"/>
      <c r="C78" s="22"/>
      <c r="D78" s="23" t="s">
        <v>59</v>
      </c>
      <c r="E78" s="24"/>
      <c r="F78" s="22"/>
      <c r="G78" s="23" t="s">
        <v>59</v>
      </c>
      <c r="H78" s="24"/>
      <c r="I78" s="22"/>
      <c r="J78" s="23" t="s">
        <v>59</v>
      </c>
      <c r="K78" s="24"/>
      <c r="L78" s="22"/>
      <c r="M78" s="23" t="s">
        <v>59</v>
      </c>
      <c r="N78" s="24"/>
      <c r="O78" s="22"/>
      <c r="P78" s="23" t="s">
        <v>59</v>
      </c>
      <c r="Q78" s="24"/>
      <c r="R78" s="79"/>
      <c r="S78" s="80"/>
      <c r="T78" s="81"/>
      <c r="U78" s="22"/>
      <c r="V78" s="23" t="s">
        <v>59</v>
      </c>
      <c r="W78" s="24"/>
      <c r="X78" s="22"/>
      <c r="Y78" s="23" t="s">
        <v>59</v>
      </c>
      <c r="Z78" s="24"/>
      <c r="AA78" s="22"/>
      <c r="AB78" s="23" t="s">
        <v>59</v>
      </c>
      <c r="AC78" s="24"/>
      <c r="AD78" s="22"/>
      <c r="AE78" s="23" t="s">
        <v>59</v>
      </c>
      <c r="AF78" s="24"/>
      <c r="AG78" s="69"/>
      <c r="AH78" s="67"/>
      <c r="AI78" s="67"/>
      <c r="AJ78" s="67"/>
      <c r="AK78" s="67"/>
      <c r="AL78" s="67"/>
      <c r="AM78" s="67"/>
    </row>
    <row r="79" spans="1:39" ht="15.75" customHeight="1">
      <c r="A79" s="72">
        <v>27</v>
      </c>
      <c r="B79" s="70" t="str">
        <f>IF(データ２!B54="","",VLOOKUP(A79,データ２!$A$2:$B$92,2))</f>
        <v>フィールドキッズ</v>
      </c>
      <c r="C79" s="73" t="s">
        <v>202</v>
      </c>
      <c r="D79" s="74"/>
      <c r="E79" s="75"/>
      <c r="F79" s="73" t="s">
        <v>210</v>
      </c>
      <c r="G79" s="74"/>
      <c r="H79" s="75"/>
      <c r="I79" s="73" t="s">
        <v>217</v>
      </c>
      <c r="J79" s="74"/>
      <c r="K79" s="75"/>
      <c r="L79" s="73" t="s">
        <v>223</v>
      </c>
      <c r="M79" s="74"/>
      <c r="N79" s="75"/>
      <c r="O79" s="73" t="s">
        <v>228</v>
      </c>
      <c r="P79" s="74"/>
      <c r="Q79" s="75"/>
      <c r="R79" s="73" t="s">
        <v>232</v>
      </c>
      <c r="S79" s="74"/>
      <c r="T79" s="75"/>
      <c r="U79" s="76" t="s">
        <v>58</v>
      </c>
      <c r="V79" s="77"/>
      <c r="W79" s="78"/>
      <c r="X79" s="73" t="s">
        <v>236</v>
      </c>
      <c r="Y79" s="74"/>
      <c r="Z79" s="75"/>
      <c r="AA79" s="73" t="s">
        <v>237</v>
      </c>
      <c r="AB79" s="74"/>
      <c r="AC79" s="75"/>
      <c r="AD79" s="73" t="s">
        <v>238</v>
      </c>
      <c r="AE79" s="74"/>
      <c r="AF79" s="75"/>
      <c r="AG79" s="68">
        <f>COUNTIF(C79:AF80,"○")</f>
        <v>0</v>
      </c>
      <c r="AH79" s="66">
        <f>COUNTIF(C79:AF80,"●")</f>
        <v>0</v>
      </c>
      <c r="AI79" s="66">
        <f>COUNTIF(C79:AF80,"△")</f>
        <v>0</v>
      </c>
      <c r="AJ79" s="66">
        <f>+AG79*3+AI79*1</f>
        <v>0</v>
      </c>
      <c r="AK79" s="66">
        <f>+E80+H80+K80+N80+Q80+T80+AC80+AF80</f>
        <v>0</v>
      </c>
      <c r="AL79" s="66">
        <f>+C80+F80+I80+L80+O80+R80+AA80+AD80</f>
        <v>0</v>
      </c>
      <c r="AM79" s="66">
        <f>+RANK(AJ79,$AJ$3:$AJ$22,0)</f>
        <v>1</v>
      </c>
    </row>
    <row r="80" spans="1:39" ht="15.75" customHeight="1">
      <c r="A80" s="72"/>
      <c r="B80" s="71"/>
      <c r="C80" s="22"/>
      <c r="D80" s="23" t="s">
        <v>59</v>
      </c>
      <c r="E80" s="24"/>
      <c r="F80" s="22"/>
      <c r="G80" s="23" t="s">
        <v>59</v>
      </c>
      <c r="H80" s="24"/>
      <c r="I80" s="22"/>
      <c r="J80" s="23" t="s">
        <v>59</v>
      </c>
      <c r="K80" s="24"/>
      <c r="L80" s="22"/>
      <c r="M80" s="23" t="s">
        <v>59</v>
      </c>
      <c r="N80" s="24"/>
      <c r="O80" s="22"/>
      <c r="P80" s="23" t="s">
        <v>59</v>
      </c>
      <c r="Q80" s="24"/>
      <c r="R80" s="22"/>
      <c r="S80" s="23" t="s">
        <v>59</v>
      </c>
      <c r="T80" s="24"/>
      <c r="U80" s="79"/>
      <c r="V80" s="80"/>
      <c r="W80" s="81"/>
      <c r="X80" s="22"/>
      <c r="Y80" s="23" t="s">
        <v>59</v>
      </c>
      <c r="Z80" s="24"/>
      <c r="AA80" s="22"/>
      <c r="AB80" s="23" t="s">
        <v>59</v>
      </c>
      <c r="AC80" s="24"/>
      <c r="AD80" s="22"/>
      <c r="AE80" s="23" t="s">
        <v>59</v>
      </c>
      <c r="AF80" s="24"/>
      <c r="AG80" s="69"/>
      <c r="AH80" s="67"/>
      <c r="AI80" s="67"/>
      <c r="AJ80" s="67"/>
      <c r="AK80" s="67"/>
      <c r="AL80" s="67"/>
      <c r="AM80" s="67"/>
    </row>
    <row r="81" spans="1:39" ht="15.75" customHeight="1">
      <c r="A81" s="72">
        <v>28</v>
      </c>
      <c r="B81" s="70" t="str">
        <f>IF(データ２!B56="","",VLOOKUP(A81,データ２!$A$2:$B$92,2))</f>
        <v>八潮ドリームキッズ</v>
      </c>
      <c r="C81" s="73" t="s">
        <v>203</v>
      </c>
      <c r="D81" s="74"/>
      <c r="E81" s="75"/>
      <c r="F81" s="73" t="s">
        <v>211</v>
      </c>
      <c r="G81" s="74"/>
      <c r="H81" s="75"/>
      <c r="I81" s="73" t="s">
        <v>218</v>
      </c>
      <c r="J81" s="74"/>
      <c r="K81" s="75"/>
      <c r="L81" s="73" t="s">
        <v>224</v>
      </c>
      <c r="M81" s="74"/>
      <c r="N81" s="75"/>
      <c r="O81" s="73" t="s">
        <v>229</v>
      </c>
      <c r="P81" s="74"/>
      <c r="Q81" s="75"/>
      <c r="R81" s="73" t="s">
        <v>233</v>
      </c>
      <c r="S81" s="74"/>
      <c r="T81" s="75"/>
      <c r="U81" s="73" t="s">
        <v>236</v>
      </c>
      <c r="V81" s="74"/>
      <c r="W81" s="75"/>
      <c r="X81" s="76" t="s">
        <v>58</v>
      </c>
      <c r="Y81" s="77"/>
      <c r="Z81" s="78"/>
      <c r="AA81" s="73" t="s">
        <v>239</v>
      </c>
      <c r="AB81" s="74"/>
      <c r="AC81" s="75"/>
      <c r="AD81" s="73" t="s">
        <v>240</v>
      </c>
      <c r="AE81" s="74"/>
      <c r="AF81" s="75"/>
      <c r="AG81" s="68">
        <f>COUNTIF(C81:AF82,"○")</f>
        <v>0</v>
      </c>
      <c r="AH81" s="66">
        <f>COUNTIF(C81:AF82,"●")</f>
        <v>0</v>
      </c>
      <c r="AI81" s="66">
        <f>COUNTIF(C81:AF82,"△")</f>
        <v>0</v>
      </c>
      <c r="AJ81" s="66">
        <f>+AG81*3+AI81*1</f>
        <v>0</v>
      </c>
      <c r="AK81" s="66">
        <f>+E82+H82+K82+N82+Q82+T82+AC82+AF82</f>
        <v>0</v>
      </c>
      <c r="AL81" s="66">
        <f>+C82+F82+I82+L82+O82+R82+AA82+AD82</f>
        <v>0</v>
      </c>
      <c r="AM81" s="66">
        <f>+RANK(AJ81,$AJ$3:$AJ$22,0)</f>
        <v>1</v>
      </c>
    </row>
    <row r="82" spans="1:39" ht="15.75" customHeight="1">
      <c r="A82" s="72"/>
      <c r="B82" s="71"/>
      <c r="C82" s="22"/>
      <c r="D82" s="23" t="s">
        <v>59</v>
      </c>
      <c r="E82" s="24"/>
      <c r="F82" s="22"/>
      <c r="G82" s="23" t="s">
        <v>59</v>
      </c>
      <c r="H82" s="24"/>
      <c r="I82" s="22"/>
      <c r="J82" s="23" t="s">
        <v>59</v>
      </c>
      <c r="K82" s="24"/>
      <c r="L82" s="22"/>
      <c r="M82" s="23" t="s">
        <v>59</v>
      </c>
      <c r="N82" s="24"/>
      <c r="O82" s="22"/>
      <c r="P82" s="23" t="s">
        <v>59</v>
      </c>
      <c r="Q82" s="24"/>
      <c r="R82" s="22"/>
      <c r="S82" s="23" t="s">
        <v>59</v>
      </c>
      <c r="T82" s="24"/>
      <c r="U82" s="22"/>
      <c r="V82" s="23" t="s">
        <v>59</v>
      </c>
      <c r="W82" s="24"/>
      <c r="X82" s="79"/>
      <c r="Y82" s="80"/>
      <c r="Z82" s="81"/>
      <c r="AA82" s="22"/>
      <c r="AB82" s="23" t="s">
        <v>59</v>
      </c>
      <c r="AC82" s="24"/>
      <c r="AD82" s="22"/>
      <c r="AE82" s="23" t="s">
        <v>59</v>
      </c>
      <c r="AF82" s="24"/>
      <c r="AG82" s="69"/>
      <c r="AH82" s="67"/>
      <c r="AI82" s="67"/>
      <c r="AJ82" s="67"/>
      <c r="AK82" s="67"/>
      <c r="AL82" s="67"/>
      <c r="AM82" s="67"/>
    </row>
    <row r="83" spans="1:39" ht="15.75" customHeight="1">
      <c r="A83" s="72">
        <v>29</v>
      </c>
      <c r="B83" s="70" t="str">
        <f>IF(データ２!B58="","",VLOOKUP(A83,データ２!$A$2:$B$92,2))</f>
        <v>オール麻布</v>
      </c>
      <c r="C83" s="73" t="s">
        <v>204</v>
      </c>
      <c r="D83" s="74"/>
      <c r="E83" s="75"/>
      <c r="F83" s="73" t="s">
        <v>212</v>
      </c>
      <c r="G83" s="74"/>
      <c r="H83" s="75"/>
      <c r="I83" s="73" t="s">
        <v>219</v>
      </c>
      <c r="J83" s="74"/>
      <c r="K83" s="75"/>
      <c r="L83" s="73" t="s">
        <v>225</v>
      </c>
      <c r="M83" s="74"/>
      <c r="N83" s="75"/>
      <c r="O83" s="73" t="s">
        <v>230</v>
      </c>
      <c r="P83" s="74"/>
      <c r="Q83" s="75"/>
      <c r="R83" s="73" t="s">
        <v>234</v>
      </c>
      <c r="S83" s="74"/>
      <c r="T83" s="75"/>
      <c r="U83" s="73" t="s">
        <v>237</v>
      </c>
      <c r="V83" s="74"/>
      <c r="W83" s="75"/>
      <c r="X83" s="73" t="s">
        <v>239</v>
      </c>
      <c r="Y83" s="74"/>
      <c r="Z83" s="75"/>
      <c r="AA83" s="76" t="s">
        <v>58</v>
      </c>
      <c r="AB83" s="77"/>
      <c r="AC83" s="78"/>
      <c r="AD83" s="73" t="s">
        <v>241</v>
      </c>
      <c r="AE83" s="74"/>
      <c r="AF83" s="75"/>
      <c r="AG83" s="68">
        <f>COUNTIF(C83:AF84,"○")</f>
        <v>0</v>
      </c>
      <c r="AH83" s="66">
        <f>COUNTIF(C83:AF84,"●")</f>
        <v>0</v>
      </c>
      <c r="AI83" s="66">
        <f>COUNTIF(C83:AF84,"△")</f>
        <v>0</v>
      </c>
      <c r="AJ83" s="66">
        <f>+AG83*3+AI83*1</f>
        <v>0</v>
      </c>
      <c r="AK83" s="66">
        <f>+E84+H84+K84+N84+Q84+T84+AC84+AF84</f>
        <v>0</v>
      </c>
      <c r="AL83" s="66">
        <f>+C84+F84+I84+L84+O84+R84+AA84+AD84</f>
        <v>0</v>
      </c>
      <c r="AM83" s="66">
        <f>+RANK(AJ83,$AJ$3:$AJ$22,0)</f>
        <v>1</v>
      </c>
    </row>
    <row r="84" spans="1:39" ht="15.75" customHeight="1">
      <c r="A84" s="72"/>
      <c r="B84" s="71"/>
      <c r="C84" s="22"/>
      <c r="D84" s="23" t="s">
        <v>59</v>
      </c>
      <c r="E84" s="24"/>
      <c r="F84" s="22"/>
      <c r="G84" s="23" t="s">
        <v>59</v>
      </c>
      <c r="H84" s="24"/>
      <c r="I84" s="22"/>
      <c r="J84" s="23" t="s">
        <v>59</v>
      </c>
      <c r="K84" s="24"/>
      <c r="L84" s="22"/>
      <c r="M84" s="23" t="s">
        <v>59</v>
      </c>
      <c r="N84" s="24"/>
      <c r="O84" s="22"/>
      <c r="P84" s="23" t="s">
        <v>59</v>
      </c>
      <c r="Q84" s="24"/>
      <c r="R84" s="22"/>
      <c r="S84" s="23" t="s">
        <v>59</v>
      </c>
      <c r="T84" s="24"/>
      <c r="U84" s="22"/>
      <c r="V84" s="23" t="s">
        <v>59</v>
      </c>
      <c r="W84" s="24"/>
      <c r="X84" s="22"/>
      <c r="Y84" s="23" t="s">
        <v>59</v>
      </c>
      <c r="Z84" s="24"/>
      <c r="AA84" s="79"/>
      <c r="AB84" s="80"/>
      <c r="AC84" s="81"/>
      <c r="AD84" s="22"/>
      <c r="AE84" s="23" t="s">
        <v>59</v>
      </c>
      <c r="AF84" s="24"/>
      <c r="AG84" s="69"/>
      <c r="AH84" s="67"/>
      <c r="AI84" s="67"/>
      <c r="AJ84" s="67"/>
      <c r="AK84" s="67"/>
      <c r="AL84" s="67"/>
      <c r="AM84" s="67"/>
    </row>
    <row r="85" spans="1:39" ht="15.75" customHeight="1">
      <c r="A85" s="72">
        <v>30</v>
      </c>
      <c r="B85" s="70" t="str">
        <f>IF(データ２!B60="","",VLOOKUP(A85,データ２!$A$2:$B$92,2))</f>
        <v>富士クラブ</v>
      </c>
      <c r="C85" s="85" t="s">
        <v>205</v>
      </c>
      <c r="D85" s="74"/>
      <c r="E85" s="75"/>
      <c r="F85" s="73" t="s">
        <v>213</v>
      </c>
      <c r="G85" s="74"/>
      <c r="H85" s="75"/>
      <c r="I85" s="73" t="s">
        <v>220</v>
      </c>
      <c r="J85" s="74"/>
      <c r="K85" s="75"/>
      <c r="L85" s="73" t="s">
        <v>226</v>
      </c>
      <c r="M85" s="74"/>
      <c r="N85" s="75"/>
      <c r="O85" s="73" t="s">
        <v>231</v>
      </c>
      <c r="P85" s="74"/>
      <c r="Q85" s="75"/>
      <c r="R85" s="73" t="s">
        <v>235</v>
      </c>
      <c r="S85" s="74"/>
      <c r="T85" s="75"/>
      <c r="U85" s="73" t="s">
        <v>238</v>
      </c>
      <c r="V85" s="74"/>
      <c r="W85" s="75"/>
      <c r="X85" s="73" t="s">
        <v>240</v>
      </c>
      <c r="Y85" s="74"/>
      <c r="Z85" s="75"/>
      <c r="AA85" s="73" t="s">
        <v>241</v>
      </c>
      <c r="AB85" s="74"/>
      <c r="AC85" s="75"/>
      <c r="AD85" s="76" t="s">
        <v>58</v>
      </c>
      <c r="AE85" s="77"/>
      <c r="AF85" s="78"/>
      <c r="AG85" s="68">
        <f>COUNTIF(C85:AF86,"○")</f>
        <v>0</v>
      </c>
      <c r="AH85" s="66">
        <f>COUNTIF(C85:AF86,"●")</f>
        <v>0</v>
      </c>
      <c r="AI85" s="66">
        <f>COUNTIF(C85:AF86,"△")</f>
        <v>0</v>
      </c>
      <c r="AJ85" s="66">
        <f>+AG85*3+AI85*1</f>
        <v>0</v>
      </c>
      <c r="AK85" s="66">
        <f>+E86+H86+K86+N86+Q86+T86+AC86+AF86</f>
        <v>0</v>
      </c>
      <c r="AL85" s="66">
        <f>+C86+F86+I86+L86+O86+R86+AA86+AD86</f>
        <v>0</v>
      </c>
      <c r="AM85" s="66">
        <f>+RANK(AJ85,$AJ$3:$AJ$22,0)</f>
        <v>1</v>
      </c>
    </row>
    <row r="86" spans="1:39" ht="15.75" customHeight="1">
      <c r="A86" s="72"/>
      <c r="B86" s="71"/>
      <c r="C86" s="22"/>
      <c r="D86" s="23" t="s">
        <v>59</v>
      </c>
      <c r="E86" s="24"/>
      <c r="F86" s="22"/>
      <c r="G86" s="23" t="s">
        <v>59</v>
      </c>
      <c r="H86" s="24"/>
      <c r="I86" s="22"/>
      <c r="J86" s="23" t="s">
        <v>59</v>
      </c>
      <c r="K86" s="24"/>
      <c r="L86" s="22"/>
      <c r="M86" s="23" t="s">
        <v>59</v>
      </c>
      <c r="N86" s="24"/>
      <c r="O86" s="22"/>
      <c r="P86" s="23" t="s">
        <v>59</v>
      </c>
      <c r="Q86" s="24"/>
      <c r="R86" s="22"/>
      <c r="S86" s="23" t="s">
        <v>59</v>
      </c>
      <c r="T86" s="24"/>
      <c r="U86" s="22"/>
      <c r="V86" s="23" t="s">
        <v>59</v>
      </c>
      <c r="W86" s="24"/>
      <c r="X86" s="22"/>
      <c r="Y86" s="23" t="s">
        <v>59</v>
      </c>
      <c r="Z86" s="24"/>
      <c r="AA86" s="22"/>
      <c r="AB86" s="23" t="s">
        <v>59</v>
      </c>
      <c r="AC86" s="24"/>
      <c r="AD86" s="79"/>
      <c r="AE86" s="80"/>
      <c r="AF86" s="81"/>
      <c r="AG86" s="69"/>
      <c r="AH86" s="67"/>
      <c r="AI86" s="67"/>
      <c r="AJ86" s="67"/>
      <c r="AK86" s="67"/>
      <c r="AL86" s="67"/>
      <c r="AM86" s="67"/>
    </row>
    <row r="87" spans="1:35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16">
        <f>SUM(AG67:AG86)</f>
        <v>0</v>
      </c>
      <c r="AH87" s="16">
        <f>SUM(AH67:AH86)</f>
        <v>0</v>
      </c>
      <c r="AI87" s="16">
        <f>SUM(AI67:AI86)</f>
        <v>0</v>
      </c>
    </row>
    <row r="88" spans="1:35" ht="13.5" customHeight="1">
      <c r="A88" s="9"/>
      <c r="B88" s="15" t="s">
        <v>444</v>
      </c>
      <c r="C88" s="8"/>
      <c r="D88" s="8"/>
      <c r="E88" s="8"/>
      <c r="F88" s="8" t="s">
        <v>443</v>
      </c>
      <c r="G88" s="8" t="s">
        <v>442</v>
      </c>
      <c r="H88" s="8">
        <v>33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16"/>
      <c r="AH88" s="16"/>
      <c r="AI88" s="16"/>
    </row>
    <row r="89" spans="1:35" ht="13.5" customHeight="1">
      <c r="A89" s="9"/>
      <c r="B89" s="15" t="s">
        <v>445</v>
      </c>
      <c r="C89" s="8"/>
      <c r="D89" s="8"/>
      <c r="E89" s="8"/>
      <c r="F89" s="25"/>
      <c r="G89" s="26"/>
      <c r="H89" s="26">
        <v>13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16"/>
      <c r="AH89" s="16"/>
      <c r="AI89" s="16"/>
    </row>
    <row r="90" spans="1:35" ht="13.5" customHeight="1">
      <c r="A90" s="9"/>
      <c r="B90" s="15" t="s">
        <v>447</v>
      </c>
      <c r="C90" s="8"/>
      <c r="D90" s="8"/>
      <c r="E90" s="27"/>
      <c r="F90" s="8"/>
      <c r="G90" s="8"/>
      <c r="H90" s="8">
        <v>32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6"/>
      <c r="AH90" s="16"/>
      <c r="AI90" s="16"/>
    </row>
    <row r="91" spans="1:35" ht="13.5" customHeight="1">
      <c r="A91" s="9"/>
      <c r="B91" s="15" t="s">
        <v>448</v>
      </c>
      <c r="C91" s="8"/>
      <c r="D91" s="8"/>
      <c r="E91" s="8"/>
      <c r="F91" s="25"/>
      <c r="G91" s="26"/>
      <c r="H91" s="26">
        <v>34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16"/>
      <c r="AH91" s="16"/>
      <c r="AI91" s="16"/>
    </row>
    <row r="92" spans="1:35" ht="13.5" customHeight="1">
      <c r="A92" s="9"/>
      <c r="B92" s="15" t="s">
        <v>449</v>
      </c>
      <c r="C92" s="8"/>
      <c r="D92" s="8"/>
      <c r="E92" s="8"/>
      <c r="F92" s="8"/>
      <c r="G92" s="8"/>
      <c r="H92" s="8">
        <v>22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16"/>
      <c r="AH92" s="16"/>
      <c r="AI92" s="16"/>
    </row>
    <row r="93" spans="1:35" ht="13.5" customHeight="1">
      <c r="A93" s="9"/>
      <c r="B93" s="15"/>
      <c r="C93" s="8"/>
      <c r="D93" s="8"/>
      <c r="E93" s="8"/>
      <c r="F93" s="25"/>
      <c r="G93" s="26"/>
      <c r="H93" s="26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16"/>
      <c r="AH93" s="16"/>
      <c r="AI93" s="16"/>
    </row>
    <row r="94" spans="1:35" ht="13.5" customHeight="1">
      <c r="A94" s="9"/>
      <c r="B94" s="15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16"/>
      <c r="AH94" s="16"/>
      <c r="AI94" s="16"/>
    </row>
    <row r="95" spans="1:35" ht="13.5" customHeight="1">
      <c r="A95" s="9"/>
      <c r="B95" s="15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16"/>
      <c r="AH95" s="16"/>
      <c r="AI95" s="16"/>
    </row>
    <row r="96" spans="1:35" ht="13.5" customHeight="1">
      <c r="A96" s="9"/>
      <c r="B96" s="15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16"/>
      <c r="AH96" s="16"/>
      <c r="AI96" s="16"/>
    </row>
    <row r="97" spans="1:35" ht="13.5" customHeight="1">
      <c r="A97" s="9"/>
      <c r="B97" s="15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16"/>
      <c r="AH97" s="16"/>
      <c r="AI97" s="16"/>
    </row>
    <row r="98" spans="2:32" ht="13.5">
      <c r="B98" s="10" t="str">
        <f>+データ１!B2</f>
        <v>2009/2/1</v>
      </c>
      <c r="C98" s="7" t="str">
        <f>+データ１!$B$4</f>
        <v>２００９年 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2:39" ht="129.75" customHeight="1">
      <c r="B99" s="11" t="str">
        <f>+データ１!B12</f>
        <v>スーパーリ－グ 　　                  　　　 第３回大会  　　　        　　Dブロック     　　              ２００９</v>
      </c>
      <c r="C99" s="82" t="str">
        <f>+IF(B100="","",+B100)</f>
        <v>越中島ブレーブス</v>
      </c>
      <c r="D99" s="83"/>
      <c r="E99" s="84"/>
      <c r="F99" s="82" t="str">
        <f>+IF(B102="","",+B102)</f>
        <v>グリーンファイター</v>
      </c>
      <c r="G99" s="83"/>
      <c r="H99" s="84"/>
      <c r="I99" s="82" t="str">
        <f>+IF(B104="","",+B104)</f>
        <v>サンジュニア</v>
      </c>
      <c r="J99" s="83"/>
      <c r="K99" s="84"/>
      <c r="L99" s="82" t="str">
        <f>+IF(B106="","",+B106)</f>
        <v>池雪ジュニアＳ</v>
      </c>
      <c r="M99" s="83"/>
      <c r="N99" s="84"/>
      <c r="O99" s="82" t="str">
        <f>+IF(B108="","",+B108)</f>
        <v>淀四ライオンズ</v>
      </c>
      <c r="P99" s="83"/>
      <c r="Q99" s="84"/>
      <c r="R99" s="82" t="str">
        <f>+IF(B110="","",+B110)</f>
        <v>駒込チャイルド</v>
      </c>
      <c r="S99" s="83"/>
      <c r="T99" s="84"/>
      <c r="U99" s="82" t="str">
        <f>+IF(B112="","",+B112)</f>
        <v>大塚スネイクス</v>
      </c>
      <c r="V99" s="83"/>
      <c r="W99" s="84"/>
      <c r="X99" s="82" t="str">
        <f>+IF(B114="","",+B114)</f>
        <v>砧南クラブ</v>
      </c>
      <c r="Y99" s="83"/>
      <c r="Z99" s="84"/>
      <c r="AA99" s="82" t="str">
        <f>+IF(B116="","",+B116)</f>
        <v>北二Ｂレーシング</v>
      </c>
      <c r="AB99" s="83"/>
      <c r="AC99" s="84"/>
      <c r="AD99" s="82" t="str">
        <f>+IF(B118="","",+B118)</f>
        <v>トゥールスジュニア</v>
      </c>
      <c r="AE99" s="83"/>
      <c r="AF99" s="84"/>
      <c r="AG99" s="21" t="s">
        <v>0</v>
      </c>
      <c r="AH99" s="14" t="s">
        <v>1</v>
      </c>
      <c r="AI99" s="14" t="s">
        <v>2</v>
      </c>
      <c r="AJ99" s="12" t="s">
        <v>25</v>
      </c>
      <c r="AK99" s="13" t="s">
        <v>27</v>
      </c>
      <c r="AL99" s="13" t="s">
        <v>28</v>
      </c>
      <c r="AM99" s="12" t="s">
        <v>26</v>
      </c>
    </row>
    <row r="100" spans="1:39" ht="15.75" customHeight="1">
      <c r="A100" s="72">
        <v>31</v>
      </c>
      <c r="B100" s="70" t="str">
        <f>IF(データ２!B62="","",VLOOKUP(A100,データ２!$A$2:$B$92,2))</f>
        <v>越中島ブレーブス</v>
      </c>
      <c r="C100" s="76" t="s">
        <v>58</v>
      </c>
      <c r="D100" s="77"/>
      <c r="E100" s="78"/>
      <c r="F100" s="86" t="s">
        <v>242</v>
      </c>
      <c r="G100" s="74"/>
      <c r="H100" s="75"/>
      <c r="I100" s="73" t="s">
        <v>243</v>
      </c>
      <c r="J100" s="74"/>
      <c r="K100" s="75"/>
      <c r="L100" s="85" t="s">
        <v>244</v>
      </c>
      <c r="M100" s="74"/>
      <c r="N100" s="75"/>
      <c r="O100" s="85" t="s">
        <v>245</v>
      </c>
      <c r="P100" s="74"/>
      <c r="Q100" s="75"/>
      <c r="R100" s="73" t="s">
        <v>246</v>
      </c>
      <c r="S100" s="74"/>
      <c r="T100" s="75"/>
      <c r="U100" s="73" t="s">
        <v>247</v>
      </c>
      <c r="V100" s="74"/>
      <c r="W100" s="75"/>
      <c r="X100" s="85" t="s">
        <v>248</v>
      </c>
      <c r="Y100" s="74"/>
      <c r="Z100" s="75"/>
      <c r="AA100" s="73" t="s">
        <v>249</v>
      </c>
      <c r="AB100" s="74"/>
      <c r="AC100" s="75"/>
      <c r="AD100" s="73" t="s">
        <v>250</v>
      </c>
      <c r="AE100" s="74"/>
      <c r="AF100" s="75"/>
      <c r="AG100" s="68">
        <f>COUNTIF(C100:AF101,"○")</f>
        <v>0</v>
      </c>
      <c r="AH100" s="66">
        <f>COUNTIF(C100:AF101,"●")</f>
        <v>0</v>
      </c>
      <c r="AI100" s="66">
        <f>COUNTIF(C100:AF101,"△")</f>
        <v>0</v>
      </c>
      <c r="AJ100" s="66">
        <f>+AG100*3+AI100*1</f>
        <v>0</v>
      </c>
      <c r="AK100" s="66">
        <f>+E101+H101+K101+N101+Q101+T101+AC101+AF101</f>
        <v>0</v>
      </c>
      <c r="AL100" s="66">
        <f>+C101+F101+I101+L101+O101+R101+AA101+AD101</f>
        <v>0</v>
      </c>
      <c r="AM100" s="66">
        <f>+RANK(AJ100,$AJ$3:$AJ$22,0)</f>
        <v>1</v>
      </c>
    </row>
    <row r="101" spans="1:39" ht="15.75" customHeight="1">
      <c r="A101" s="72"/>
      <c r="B101" s="71"/>
      <c r="C101" s="79"/>
      <c r="D101" s="80"/>
      <c r="E101" s="81"/>
      <c r="F101" s="22"/>
      <c r="G101" s="23" t="s">
        <v>59</v>
      </c>
      <c r="H101" s="24"/>
      <c r="I101" s="22"/>
      <c r="J101" s="23" t="s">
        <v>59</v>
      </c>
      <c r="K101" s="24"/>
      <c r="L101" s="22"/>
      <c r="M101" s="23" t="s">
        <v>59</v>
      </c>
      <c r="N101" s="24"/>
      <c r="O101" s="22"/>
      <c r="P101" s="23" t="s">
        <v>59</v>
      </c>
      <c r="Q101" s="24"/>
      <c r="R101" s="22"/>
      <c r="S101" s="23" t="s">
        <v>59</v>
      </c>
      <c r="T101" s="24"/>
      <c r="U101" s="22"/>
      <c r="V101" s="23" t="s">
        <v>59</v>
      </c>
      <c r="W101" s="24"/>
      <c r="X101" s="22"/>
      <c r="Y101" s="23" t="s">
        <v>59</v>
      </c>
      <c r="Z101" s="24"/>
      <c r="AA101" s="22"/>
      <c r="AB101" s="23" t="s">
        <v>59</v>
      </c>
      <c r="AC101" s="24"/>
      <c r="AD101" s="22"/>
      <c r="AE101" s="23" t="s">
        <v>59</v>
      </c>
      <c r="AF101" s="24"/>
      <c r="AG101" s="69"/>
      <c r="AH101" s="67"/>
      <c r="AI101" s="67"/>
      <c r="AJ101" s="67"/>
      <c r="AK101" s="67"/>
      <c r="AL101" s="67"/>
      <c r="AM101" s="67"/>
    </row>
    <row r="102" spans="1:39" ht="15.75" customHeight="1">
      <c r="A102" s="72">
        <v>32</v>
      </c>
      <c r="B102" s="70" t="str">
        <f>IF(データ２!B64="","",VLOOKUP(A102,データ２!$A$2:$B$92,2))</f>
        <v>グリーンファイター</v>
      </c>
      <c r="C102" s="73" t="s">
        <v>242</v>
      </c>
      <c r="D102" s="74"/>
      <c r="E102" s="75"/>
      <c r="F102" s="76" t="s">
        <v>58</v>
      </c>
      <c r="G102" s="77"/>
      <c r="H102" s="78"/>
      <c r="I102" s="73" t="s">
        <v>251</v>
      </c>
      <c r="J102" s="74"/>
      <c r="K102" s="75"/>
      <c r="L102" s="73" t="s">
        <v>252</v>
      </c>
      <c r="M102" s="74"/>
      <c r="N102" s="75"/>
      <c r="O102" s="73" t="s">
        <v>253</v>
      </c>
      <c r="P102" s="74"/>
      <c r="Q102" s="75"/>
      <c r="R102" s="85" t="s">
        <v>254</v>
      </c>
      <c r="S102" s="74"/>
      <c r="T102" s="75"/>
      <c r="U102" s="73" t="s">
        <v>255</v>
      </c>
      <c r="V102" s="74"/>
      <c r="W102" s="75"/>
      <c r="X102" s="73" t="s">
        <v>256</v>
      </c>
      <c r="Y102" s="74"/>
      <c r="Z102" s="75"/>
      <c r="AA102" s="73" t="s">
        <v>257</v>
      </c>
      <c r="AB102" s="74"/>
      <c r="AC102" s="75"/>
      <c r="AD102" s="73" t="s">
        <v>258</v>
      </c>
      <c r="AE102" s="74"/>
      <c r="AF102" s="75"/>
      <c r="AG102" s="68">
        <f>COUNTIF(C102:AF103,"○")</f>
        <v>0</v>
      </c>
      <c r="AH102" s="66">
        <f>COUNTIF(C102:AF103,"●")</f>
        <v>0</v>
      </c>
      <c r="AI102" s="66">
        <f>COUNTIF(C102:AF103,"△")</f>
        <v>0</v>
      </c>
      <c r="AJ102" s="66">
        <f>+AG102*3+AI102*1</f>
        <v>0</v>
      </c>
      <c r="AK102" s="66">
        <f>+E103+H103+K103+N103+Q103+T103+AC103+AF103</f>
        <v>0</v>
      </c>
      <c r="AL102" s="66">
        <f>+C103+F103+I103+L103+O103+R103+AA103+AD103</f>
        <v>0</v>
      </c>
      <c r="AM102" s="66">
        <f>+RANK(AJ102,$AJ$3:$AJ$22,0)</f>
        <v>1</v>
      </c>
    </row>
    <row r="103" spans="1:39" ht="15.75" customHeight="1">
      <c r="A103" s="72"/>
      <c r="B103" s="71"/>
      <c r="C103" s="22"/>
      <c r="D103" s="23" t="s">
        <v>59</v>
      </c>
      <c r="E103" s="24"/>
      <c r="F103" s="79"/>
      <c r="G103" s="80"/>
      <c r="H103" s="81"/>
      <c r="I103" s="22"/>
      <c r="J103" s="23" t="s">
        <v>59</v>
      </c>
      <c r="K103" s="24"/>
      <c r="L103" s="22"/>
      <c r="M103" s="23" t="s">
        <v>59</v>
      </c>
      <c r="N103" s="24"/>
      <c r="O103" s="22"/>
      <c r="P103" s="23" t="s">
        <v>59</v>
      </c>
      <c r="Q103" s="24"/>
      <c r="R103" s="22"/>
      <c r="S103" s="23" t="s">
        <v>59</v>
      </c>
      <c r="T103" s="24"/>
      <c r="U103" s="22"/>
      <c r="V103" s="23" t="s">
        <v>59</v>
      </c>
      <c r="W103" s="24"/>
      <c r="X103" s="22"/>
      <c r="Y103" s="23" t="s">
        <v>59</v>
      </c>
      <c r="Z103" s="24"/>
      <c r="AA103" s="22"/>
      <c r="AB103" s="23" t="s">
        <v>59</v>
      </c>
      <c r="AC103" s="24"/>
      <c r="AD103" s="22"/>
      <c r="AE103" s="23" t="s">
        <v>59</v>
      </c>
      <c r="AF103" s="24"/>
      <c r="AG103" s="69"/>
      <c r="AH103" s="67"/>
      <c r="AI103" s="67"/>
      <c r="AJ103" s="67"/>
      <c r="AK103" s="67"/>
      <c r="AL103" s="67"/>
      <c r="AM103" s="67"/>
    </row>
    <row r="104" spans="1:39" ht="15.75" customHeight="1">
      <c r="A104" s="72">
        <v>33</v>
      </c>
      <c r="B104" s="70" t="str">
        <f>IF(データ２!B66="","",VLOOKUP(A104,データ２!$A$2:$B$92,2))</f>
        <v>サンジュニア</v>
      </c>
      <c r="C104" s="73" t="s">
        <v>243</v>
      </c>
      <c r="D104" s="74"/>
      <c r="E104" s="75"/>
      <c r="F104" s="73" t="s">
        <v>251</v>
      </c>
      <c r="G104" s="74"/>
      <c r="H104" s="75"/>
      <c r="I104" s="76" t="s">
        <v>58</v>
      </c>
      <c r="J104" s="77"/>
      <c r="K104" s="78"/>
      <c r="L104" s="73" t="s">
        <v>259</v>
      </c>
      <c r="M104" s="74"/>
      <c r="N104" s="75"/>
      <c r="O104" s="73" t="s">
        <v>260</v>
      </c>
      <c r="P104" s="74"/>
      <c r="Q104" s="75"/>
      <c r="R104" s="73" t="s">
        <v>261</v>
      </c>
      <c r="S104" s="74"/>
      <c r="T104" s="75"/>
      <c r="U104" s="73" t="s">
        <v>262</v>
      </c>
      <c r="V104" s="74"/>
      <c r="W104" s="75"/>
      <c r="X104" s="73" t="s">
        <v>263</v>
      </c>
      <c r="Y104" s="74"/>
      <c r="Z104" s="75"/>
      <c r="AA104" s="73" t="s">
        <v>264</v>
      </c>
      <c r="AB104" s="74"/>
      <c r="AC104" s="75"/>
      <c r="AD104" s="73" t="s">
        <v>265</v>
      </c>
      <c r="AE104" s="74"/>
      <c r="AF104" s="75"/>
      <c r="AG104" s="68">
        <f>COUNTIF(C104:AF105,"○")</f>
        <v>0</v>
      </c>
      <c r="AH104" s="66">
        <f>COUNTIF(C104:AF105,"●")</f>
        <v>0</v>
      </c>
      <c r="AI104" s="66">
        <f>COUNTIF(C104:AF105,"△")</f>
        <v>0</v>
      </c>
      <c r="AJ104" s="66">
        <f>+AG104*3+AI104*1</f>
        <v>0</v>
      </c>
      <c r="AK104" s="66">
        <f>+E105+H105+K105+N105+Q105+T105+AC105+AF105</f>
        <v>0</v>
      </c>
      <c r="AL104" s="66">
        <f>+C105+F105+I105+L105+O105+R105+AA105+AD105</f>
        <v>0</v>
      </c>
      <c r="AM104" s="66">
        <f>+RANK(AJ104,$AJ$3:$AJ$22,0)</f>
        <v>1</v>
      </c>
    </row>
    <row r="105" spans="1:39" ht="15.75" customHeight="1">
      <c r="A105" s="72"/>
      <c r="B105" s="71"/>
      <c r="C105" s="22"/>
      <c r="D105" s="23" t="s">
        <v>59</v>
      </c>
      <c r="E105" s="24"/>
      <c r="F105" s="22"/>
      <c r="G105" s="23" t="s">
        <v>59</v>
      </c>
      <c r="H105" s="24"/>
      <c r="I105" s="79"/>
      <c r="J105" s="80"/>
      <c r="K105" s="81"/>
      <c r="L105" s="22"/>
      <c r="M105" s="23" t="s">
        <v>59</v>
      </c>
      <c r="N105" s="24"/>
      <c r="O105" s="22"/>
      <c r="P105" s="23" t="s">
        <v>59</v>
      </c>
      <c r="Q105" s="24"/>
      <c r="R105" s="22"/>
      <c r="S105" s="23" t="s">
        <v>59</v>
      </c>
      <c r="T105" s="24"/>
      <c r="U105" s="22"/>
      <c r="V105" s="23" t="s">
        <v>59</v>
      </c>
      <c r="W105" s="24"/>
      <c r="X105" s="22"/>
      <c r="Y105" s="23" t="s">
        <v>59</v>
      </c>
      <c r="Z105" s="24"/>
      <c r="AA105" s="22"/>
      <c r="AB105" s="23" t="s">
        <v>59</v>
      </c>
      <c r="AC105" s="24"/>
      <c r="AD105" s="22"/>
      <c r="AE105" s="23" t="s">
        <v>59</v>
      </c>
      <c r="AF105" s="24"/>
      <c r="AG105" s="69"/>
      <c r="AH105" s="67"/>
      <c r="AI105" s="67"/>
      <c r="AJ105" s="67"/>
      <c r="AK105" s="67"/>
      <c r="AL105" s="67"/>
      <c r="AM105" s="67"/>
    </row>
    <row r="106" spans="1:39" ht="15.75" customHeight="1">
      <c r="A106" s="72">
        <v>34</v>
      </c>
      <c r="B106" s="70" t="str">
        <f>IF(データ２!B68="","",VLOOKUP(A106,データ２!$A$2:$B$92,2))</f>
        <v>池雪ジュニアＳ</v>
      </c>
      <c r="C106" s="85" t="s">
        <v>244</v>
      </c>
      <c r="D106" s="74"/>
      <c r="E106" s="75"/>
      <c r="F106" s="73" t="s">
        <v>252</v>
      </c>
      <c r="G106" s="74"/>
      <c r="H106" s="75"/>
      <c r="I106" s="73" t="s">
        <v>259</v>
      </c>
      <c r="J106" s="74"/>
      <c r="K106" s="75"/>
      <c r="L106" s="76" t="s">
        <v>58</v>
      </c>
      <c r="M106" s="77"/>
      <c r="N106" s="78"/>
      <c r="O106" s="85" t="s">
        <v>266</v>
      </c>
      <c r="P106" s="74"/>
      <c r="Q106" s="75"/>
      <c r="R106" s="73" t="s">
        <v>267</v>
      </c>
      <c r="S106" s="74"/>
      <c r="T106" s="75"/>
      <c r="U106" s="73" t="s">
        <v>268</v>
      </c>
      <c r="V106" s="74"/>
      <c r="W106" s="75"/>
      <c r="X106" s="73" t="s">
        <v>269</v>
      </c>
      <c r="Y106" s="74"/>
      <c r="Z106" s="75"/>
      <c r="AA106" s="73" t="s">
        <v>270</v>
      </c>
      <c r="AB106" s="74"/>
      <c r="AC106" s="75"/>
      <c r="AD106" s="73" t="s">
        <v>271</v>
      </c>
      <c r="AE106" s="74"/>
      <c r="AF106" s="75"/>
      <c r="AG106" s="68">
        <f>COUNTIF(C106:AF107,"○")</f>
        <v>0</v>
      </c>
      <c r="AH106" s="66">
        <f>COUNTIF(C106:AF107,"●")</f>
        <v>0</v>
      </c>
      <c r="AI106" s="66">
        <f>COUNTIF(C106:AF107,"△")</f>
        <v>0</v>
      </c>
      <c r="AJ106" s="66">
        <f>+AG106*3+AI106*1</f>
        <v>0</v>
      </c>
      <c r="AK106" s="66">
        <f>+E107+H107+K107+N107+Q107+T107+AC107+AF107</f>
        <v>0</v>
      </c>
      <c r="AL106" s="66">
        <f>+C107+F107+I107+L107+O107+R107+AA107+AD107</f>
        <v>0</v>
      </c>
      <c r="AM106" s="66">
        <f>+RANK(AJ106,$AJ$3:$AJ$22,0)</f>
        <v>1</v>
      </c>
    </row>
    <row r="107" spans="1:39" ht="15.75" customHeight="1">
      <c r="A107" s="72"/>
      <c r="B107" s="71"/>
      <c r="C107" s="22"/>
      <c r="D107" s="23" t="s">
        <v>59</v>
      </c>
      <c r="E107" s="24"/>
      <c r="F107" s="22"/>
      <c r="G107" s="23" t="s">
        <v>59</v>
      </c>
      <c r="H107" s="24"/>
      <c r="I107" s="22"/>
      <c r="J107" s="23" t="s">
        <v>59</v>
      </c>
      <c r="K107" s="24"/>
      <c r="L107" s="79"/>
      <c r="M107" s="80"/>
      <c r="N107" s="81"/>
      <c r="O107" s="22"/>
      <c r="P107" s="23" t="s">
        <v>59</v>
      </c>
      <c r="Q107" s="24"/>
      <c r="R107" s="22"/>
      <c r="S107" s="23" t="s">
        <v>59</v>
      </c>
      <c r="T107" s="24"/>
      <c r="U107" s="22"/>
      <c r="V107" s="23" t="s">
        <v>59</v>
      </c>
      <c r="W107" s="24"/>
      <c r="X107" s="22"/>
      <c r="Y107" s="23" t="s">
        <v>59</v>
      </c>
      <c r="Z107" s="24"/>
      <c r="AA107" s="22"/>
      <c r="AB107" s="23" t="s">
        <v>59</v>
      </c>
      <c r="AC107" s="24"/>
      <c r="AD107" s="22"/>
      <c r="AE107" s="23" t="s">
        <v>59</v>
      </c>
      <c r="AF107" s="24"/>
      <c r="AG107" s="69"/>
      <c r="AH107" s="67"/>
      <c r="AI107" s="67"/>
      <c r="AJ107" s="67"/>
      <c r="AK107" s="67"/>
      <c r="AL107" s="67"/>
      <c r="AM107" s="67"/>
    </row>
    <row r="108" spans="1:39" ht="15.75" customHeight="1">
      <c r="A108" s="72">
        <v>35</v>
      </c>
      <c r="B108" s="70" t="str">
        <f>IF(データ２!B70="","",VLOOKUP(A108,データ２!$A$2:$B$92,2))</f>
        <v>淀四ライオンズ</v>
      </c>
      <c r="C108" s="85" t="s">
        <v>245</v>
      </c>
      <c r="D108" s="74"/>
      <c r="E108" s="75"/>
      <c r="F108" s="73" t="s">
        <v>253</v>
      </c>
      <c r="G108" s="74"/>
      <c r="H108" s="75"/>
      <c r="I108" s="73" t="s">
        <v>260</v>
      </c>
      <c r="J108" s="74"/>
      <c r="K108" s="75"/>
      <c r="L108" s="85" t="s">
        <v>266</v>
      </c>
      <c r="M108" s="74"/>
      <c r="N108" s="75"/>
      <c r="O108" s="76" t="s">
        <v>58</v>
      </c>
      <c r="P108" s="77"/>
      <c r="Q108" s="78"/>
      <c r="R108" s="73" t="s">
        <v>272</v>
      </c>
      <c r="S108" s="74"/>
      <c r="T108" s="75"/>
      <c r="U108" s="73" t="s">
        <v>273</v>
      </c>
      <c r="V108" s="74"/>
      <c r="W108" s="75"/>
      <c r="X108" s="73" t="s">
        <v>274</v>
      </c>
      <c r="Y108" s="74"/>
      <c r="Z108" s="75"/>
      <c r="AA108" s="73" t="s">
        <v>275</v>
      </c>
      <c r="AB108" s="74"/>
      <c r="AC108" s="75"/>
      <c r="AD108" s="73" t="s">
        <v>276</v>
      </c>
      <c r="AE108" s="74"/>
      <c r="AF108" s="75"/>
      <c r="AG108" s="68">
        <f>COUNTIF(C108:AF109,"○")</f>
        <v>0</v>
      </c>
      <c r="AH108" s="66">
        <f>COUNTIF(C108:AF109,"●")</f>
        <v>0</v>
      </c>
      <c r="AI108" s="66">
        <f>COUNTIF(C108:AF109,"△")</f>
        <v>0</v>
      </c>
      <c r="AJ108" s="66">
        <f>+AG108*3+AI108*1</f>
        <v>0</v>
      </c>
      <c r="AK108" s="66">
        <f>+E109+H109+K109+N109+Q109+T109+AC109+AF109</f>
        <v>0</v>
      </c>
      <c r="AL108" s="66">
        <f>+C109+F109+I109+L109+O109+R109+AA109+AD109</f>
        <v>0</v>
      </c>
      <c r="AM108" s="66">
        <f>+RANK(AJ108,$AJ$3:$AJ$22,0)</f>
        <v>1</v>
      </c>
    </row>
    <row r="109" spans="1:39" ht="15.75" customHeight="1">
      <c r="A109" s="72"/>
      <c r="B109" s="71"/>
      <c r="C109" s="22"/>
      <c r="D109" s="23" t="s">
        <v>59</v>
      </c>
      <c r="E109" s="24"/>
      <c r="F109" s="22"/>
      <c r="G109" s="23" t="s">
        <v>59</v>
      </c>
      <c r="H109" s="24"/>
      <c r="I109" s="22"/>
      <c r="J109" s="23" t="s">
        <v>59</v>
      </c>
      <c r="K109" s="24"/>
      <c r="L109" s="22"/>
      <c r="M109" s="23" t="s">
        <v>59</v>
      </c>
      <c r="N109" s="24"/>
      <c r="O109" s="79"/>
      <c r="P109" s="80"/>
      <c r="Q109" s="81"/>
      <c r="R109" s="22"/>
      <c r="S109" s="23" t="s">
        <v>59</v>
      </c>
      <c r="T109" s="24"/>
      <c r="U109" s="22"/>
      <c r="V109" s="23" t="s">
        <v>59</v>
      </c>
      <c r="W109" s="24"/>
      <c r="X109" s="22"/>
      <c r="Y109" s="23" t="s">
        <v>59</v>
      </c>
      <c r="Z109" s="24"/>
      <c r="AA109" s="22"/>
      <c r="AB109" s="23" t="s">
        <v>59</v>
      </c>
      <c r="AC109" s="24"/>
      <c r="AD109" s="22"/>
      <c r="AE109" s="23" t="s">
        <v>59</v>
      </c>
      <c r="AF109" s="24"/>
      <c r="AG109" s="69"/>
      <c r="AH109" s="67"/>
      <c r="AI109" s="67"/>
      <c r="AJ109" s="67"/>
      <c r="AK109" s="67"/>
      <c r="AL109" s="67"/>
      <c r="AM109" s="67"/>
    </row>
    <row r="110" spans="1:39" ht="15.75" customHeight="1">
      <c r="A110" s="72">
        <v>36</v>
      </c>
      <c r="B110" s="70" t="str">
        <f>IF(データ２!B72="","",VLOOKUP(A110,データ２!$A$2:$B$92,2))</f>
        <v>駒込チャイルド</v>
      </c>
      <c r="C110" s="73" t="s">
        <v>246</v>
      </c>
      <c r="D110" s="74"/>
      <c r="E110" s="75"/>
      <c r="F110" s="85" t="s">
        <v>254</v>
      </c>
      <c r="G110" s="74"/>
      <c r="H110" s="75"/>
      <c r="I110" s="73" t="s">
        <v>261</v>
      </c>
      <c r="J110" s="74"/>
      <c r="K110" s="75"/>
      <c r="L110" s="73" t="s">
        <v>267</v>
      </c>
      <c r="M110" s="74"/>
      <c r="N110" s="75"/>
      <c r="O110" s="73" t="s">
        <v>272</v>
      </c>
      <c r="P110" s="74"/>
      <c r="Q110" s="75"/>
      <c r="R110" s="76" t="s">
        <v>58</v>
      </c>
      <c r="S110" s="77"/>
      <c r="T110" s="78"/>
      <c r="U110" s="73" t="s">
        <v>277</v>
      </c>
      <c r="V110" s="74"/>
      <c r="W110" s="75"/>
      <c r="X110" s="73" t="s">
        <v>278</v>
      </c>
      <c r="Y110" s="74"/>
      <c r="Z110" s="75"/>
      <c r="AA110" s="73" t="s">
        <v>279</v>
      </c>
      <c r="AB110" s="74"/>
      <c r="AC110" s="75"/>
      <c r="AD110" s="73" t="s">
        <v>280</v>
      </c>
      <c r="AE110" s="74"/>
      <c r="AF110" s="75"/>
      <c r="AG110" s="68">
        <f>COUNTIF(C110:AF111,"○")</f>
        <v>0</v>
      </c>
      <c r="AH110" s="66">
        <f>COUNTIF(C110:AF111,"●")</f>
        <v>0</v>
      </c>
      <c r="AI110" s="66">
        <f>COUNTIF(C110:AF111,"△")</f>
        <v>0</v>
      </c>
      <c r="AJ110" s="66">
        <f>+AG110*3+AI110*1</f>
        <v>0</v>
      </c>
      <c r="AK110" s="66">
        <f>+E111+H111+K111+N111+Q111+T111+AC111+AF111</f>
        <v>0</v>
      </c>
      <c r="AL110" s="66">
        <f>+C111+F111+I111+L111+O111+R111+AA111+AD111</f>
        <v>0</v>
      </c>
      <c r="AM110" s="66">
        <f>+RANK(AJ110,$AJ$3:$AJ$22,0)</f>
        <v>1</v>
      </c>
    </row>
    <row r="111" spans="1:39" ht="15.75" customHeight="1">
      <c r="A111" s="72"/>
      <c r="B111" s="71"/>
      <c r="C111" s="22"/>
      <c r="D111" s="23" t="s">
        <v>59</v>
      </c>
      <c r="E111" s="24"/>
      <c r="F111" s="22"/>
      <c r="G111" s="23" t="s">
        <v>59</v>
      </c>
      <c r="H111" s="24"/>
      <c r="I111" s="22"/>
      <c r="J111" s="23" t="s">
        <v>59</v>
      </c>
      <c r="K111" s="24"/>
      <c r="L111" s="22"/>
      <c r="M111" s="23" t="s">
        <v>59</v>
      </c>
      <c r="N111" s="24"/>
      <c r="O111" s="22"/>
      <c r="P111" s="23" t="s">
        <v>59</v>
      </c>
      <c r="Q111" s="24"/>
      <c r="R111" s="79"/>
      <c r="S111" s="80"/>
      <c r="T111" s="81"/>
      <c r="U111" s="22"/>
      <c r="V111" s="23" t="s">
        <v>59</v>
      </c>
      <c r="W111" s="24"/>
      <c r="X111" s="22"/>
      <c r="Y111" s="23" t="s">
        <v>59</v>
      </c>
      <c r="Z111" s="24"/>
      <c r="AA111" s="22"/>
      <c r="AB111" s="23" t="s">
        <v>59</v>
      </c>
      <c r="AC111" s="24"/>
      <c r="AD111" s="22"/>
      <c r="AE111" s="23" t="s">
        <v>59</v>
      </c>
      <c r="AF111" s="24"/>
      <c r="AG111" s="69"/>
      <c r="AH111" s="67"/>
      <c r="AI111" s="67"/>
      <c r="AJ111" s="67"/>
      <c r="AK111" s="67"/>
      <c r="AL111" s="67"/>
      <c r="AM111" s="67"/>
    </row>
    <row r="112" spans="1:39" ht="15.75" customHeight="1">
      <c r="A112" s="72">
        <v>37</v>
      </c>
      <c r="B112" s="70" t="str">
        <f>IF(データ２!B74="","",VLOOKUP(A112,データ２!$A$2:$B$92,2))</f>
        <v>大塚スネイクス</v>
      </c>
      <c r="C112" s="73" t="s">
        <v>247</v>
      </c>
      <c r="D112" s="74"/>
      <c r="E112" s="75"/>
      <c r="F112" s="73" t="s">
        <v>255</v>
      </c>
      <c r="G112" s="74"/>
      <c r="H112" s="75"/>
      <c r="I112" s="73" t="s">
        <v>262</v>
      </c>
      <c r="J112" s="74"/>
      <c r="K112" s="75"/>
      <c r="L112" s="73" t="s">
        <v>268</v>
      </c>
      <c r="M112" s="74"/>
      <c r="N112" s="75"/>
      <c r="O112" s="73" t="s">
        <v>273</v>
      </c>
      <c r="P112" s="74"/>
      <c r="Q112" s="75"/>
      <c r="R112" s="73" t="s">
        <v>277</v>
      </c>
      <c r="S112" s="74"/>
      <c r="T112" s="75"/>
      <c r="U112" s="76" t="s">
        <v>58</v>
      </c>
      <c r="V112" s="77"/>
      <c r="W112" s="78"/>
      <c r="X112" s="73" t="s">
        <v>281</v>
      </c>
      <c r="Y112" s="74"/>
      <c r="Z112" s="75"/>
      <c r="AA112" s="73" t="s">
        <v>282</v>
      </c>
      <c r="AB112" s="74"/>
      <c r="AC112" s="75"/>
      <c r="AD112" s="73" t="s">
        <v>283</v>
      </c>
      <c r="AE112" s="74"/>
      <c r="AF112" s="75"/>
      <c r="AG112" s="68">
        <f>COUNTIF(C112:AF113,"○")</f>
        <v>0</v>
      </c>
      <c r="AH112" s="66">
        <f>COUNTIF(C112:AF113,"●")</f>
        <v>0</v>
      </c>
      <c r="AI112" s="66">
        <f>COUNTIF(C112:AF113,"△")</f>
        <v>0</v>
      </c>
      <c r="AJ112" s="66">
        <f>+AG112*3+AI112*1</f>
        <v>0</v>
      </c>
      <c r="AK112" s="66">
        <f>+E113+H113+K113+N113+Q113+T113+AC113+AF113</f>
        <v>0</v>
      </c>
      <c r="AL112" s="66">
        <f>+C113+F113+I113+L113+O113+R113+AA113+AD113</f>
        <v>0</v>
      </c>
      <c r="AM112" s="66">
        <f>+RANK(AJ112,$AJ$3:$AJ$22,0)</f>
        <v>1</v>
      </c>
    </row>
    <row r="113" spans="1:39" ht="15.75" customHeight="1">
      <c r="A113" s="72"/>
      <c r="B113" s="71"/>
      <c r="C113" s="22"/>
      <c r="D113" s="23" t="s">
        <v>59</v>
      </c>
      <c r="E113" s="24"/>
      <c r="F113" s="22"/>
      <c r="G113" s="23" t="s">
        <v>59</v>
      </c>
      <c r="H113" s="24"/>
      <c r="I113" s="22"/>
      <c r="J113" s="23" t="s">
        <v>59</v>
      </c>
      <c r="K113" s="24"/>
      <c r="L113" s="22"/>
      <c r="M113" s="23" t="s">
        <v>59</v>
      </c>
      <c r="N113" s="24"/>
      <c r="O113" s="22"/>
      <c r="P113" s="23" t="s">
        <v>59</v>
      </c>
      <c r="Q113" s="24"/>
      <c r="R113" s="22"/>
      <c r="S113" s="23" t="s">
        <v>59</v>
      </c>
      <c r="T113" s="24"/>
      <c r="U113" s="79"/>
      <c r="V113" s="80"/>
      <c r="W113" s="81"/>
      <c r="X113" s="22"/>
      <c r="Y113" s="23" t="s">
        <v>59</v>
      </c>
      <c r="Z113" s="24"/>
      <c r="AA113" s="22"/>
      <c r="AB113" s="23" t="s">
        <v>59</v>
      </c>
      <c r="AC113" s="24"/>
      <c r="AD113" s="22"/>
      <c r="AE113" s="23" t="s">
        <v>59</v>
      </c>
      <c r="AF113" s="24"/>
      <c r="AG113" s="69"/>
      <c r="AH113" s="67"/>
      <c r="AI113" s="67"/>
      <c r="AJ113" s="67"/>
      <c r="AK113" s="67"/>
      <c r="AL113" s="67"/>
      <c r="AM113" s="67"/>
    </row>
    <row r="114" spans="1:39" ht="15.75" customHeight="1">
      <c r="A114" s="72">
        <v>38</v>
      </c>
      <c r="B114" s="70" t="str">
        <f>IF(データ２!B76="","",VLOOKUP(A114,データ２!$A$2:$B$92,2))</f>
        <v>砧南クラブ</v>
      </c>
      <c r="C114" s="73" t="s">
        <v>248</v>
      </c>
      <c r="D114" s="74"/>
      <c r="E114" s="75"/>
      <c r="F114" s="73" t="s">
        <v>256</v>
      </c>
      <c r="G114" s="74"/>
      <c r="H114" s="75"/>
      <c r="I114" s="73" t="s">
        <v>263</v>
      </c>
      <c r="J114" s="74"/>
      <c r="K114" s="75"/>
      <c r="L114" s="73" t="s">
        <v>269</v>
      </c>
      <c r="M114" s="74"/>
      <c r="N114" s="75"/>
      <c r="O114" s="73" t="s">
        <v>274</v>
      </c>
      <c r="P114" s="74"/>
      <c r="Q114" s="75"/>
      <c r="R114" s="73" t="s">
        <v>278</v>
      </c>
      <c r="S114" s="74"/>
      <c r="T114" s="75"/>
      <c r="U114" s="73" t="s">
        <v>281</v>
      </c>
      <c r="V114" s="74"/>
      <c r="W114" s="75"/>
      <c r="X114" s="76" t="s">
        <v>58</v>
      </c>
      <c r="Y114" s="77"/>
      <c r="Z114" s="78"/>
      <c r="AA114" s="73" t="s">
        <v>284</v>
      </c>
      <c r="AB114" s="74"/>
      <c r="AC114" s="75"/>
      <c r="AD114" s="73" t="s">
        <v>285</v>
      </c>
      <c r="AE114" s="74"/>
      <c r="AF114" s="75"/>
      <c r="AG114" s="68">
        <f>COUNTIF(C114:AF115,"○")</f>
        <v>0</v>
      </c>
      <c r="AH114" s="66">
        <f>COUNTIF(C114:AF115,"●")</f>
        <v>0</v>
      </c>
      <c r="AI114" s="66">
        <f>COUNTIF(C114:AF115,"△")</f>
        <v>0</v>
      </c>
      <c r="AJ114" s="66">
        <f>+AG114*3+AI114*1</f>
        <v>0</v>
      </c>
      <c r="AK114" s="66">
        <f>+E115+H115+K115+N115+Q115+T115+AC115+AF115</f>
        <v>0</v>
      </c>
      <c r="AL114" s="66">
        <f>+C115+F115+I115+L115+O115+R115+AA115+AD115</f>
        <v>0</v>
      </c>
      <c r="AM114" s="66">
        <f>+RANK(AJ114,$AJ$3:$AJ$22,0)</f>
        <v>1</v>
      </c>
    </row>
    <row r="115" spans="1:39" ht="15.75" customHeight="1">
      <c r="A115" s="72"/>
      <c r="B115" s="71"/>
      <c r="C115" s="22"/>
      <c r="D115" s="23" t="s">
        <v>59</v>
      </c>
      <c r="E115" s="24"/>
      <c r="F115" s="22"/>
      <c r="G115" s="23" t="s">
        <v>59</v>
      </c>
      <c r="H115" s="24"/>
      <c r="I115" s="22"/>
      <c r="J115" s="23" t="s">
        <v>59</v>
      </c>
      <c r="K115" s="24"/>
      <c r="L115" s="22"/>
      <c r="M115" s="23" t="s">
        <v>59</v>
      </c>
      <c r="N115" s="24"/>
      <c r="O115" s="22"/>
      <c r="P115" s="23" t="s">
        <v>59</v>
      </c>
      <c r="Q115" s="24"/>
      <c r="R115" s="22"/>
      <c r="S115" s="23" t="s">
        <v>59</v>
      </c>
      <c r="T115" s="24"/>
      <c r="U115" s="22"/>
      <c r="V115" s="23" t="s">
        <v>59</v>
      </c>
      <c r="W115" s="24"/>
      <c r="X115" s="79"/>
      <c r="Y115" s="80"/>
      <c r="Z115" s="81"/>
      <c r="AA115" s="22"/>
      <c r="AB115" s="23" t="s">
        <v>59</v>
      </c>
      <c r="AC115" s="24"/>
      <c r="AD115" s="22"/>
      <c r="AE115" s="23" t="s">
        <v>59</v>
      </c>
      <c r="AF115" s="24"/>
      <c r="AG115" s="69"/>
      <c r="AH115" s="67"/>
      <c r="AI115" s="67"/>
      <c r="AJ115" s="67"/>
      <c r="AK115" s="67"/>
      <c r="AL115" s="67"/>
      <c r="AM115" s="67"/>
    </row>
    <row r="116" spans="1:39" ht="15.75" customHeight="1">
      <c r="A116" s="72">
        <v>39</v>
      </c>
      <c r="B116" s="70" t="str">
        <f>IF(データ２!B78="","",VLOOKUP(A116,データ２!$A$2:$B$92,2))</f>
        <v>北二Ｂレーシング</v>
      </c>
      <c r="C116" s="73" t="s">
        <v>249</v>
      </c>
      <c r="D116" s="74"/>
      <c r="E116" s="75"/>
      <c r="F116" s="73" t="s">
        <v>257</v>
      </c>
      <c r="G116" s="74"/>
      <c r="H116" s="75"/>
      <c r="I116" s="73" t="s">
        <v>264</v>
      </c>
      <c r="J116" s="74"/>
      <c r="K116" s="75"/>
      <c r="L116" s="73" t="s">
        <v>270</v>
      </c>
      <c r="M116" s="74"/>
      <c r="N116" s="75"/>
      <c r="O116" s="73" t="s">
        <v>275</v>
      </c>
      <c r="P116" s="74"/>
      <c r="Q116" s="75"/>
      <c r="R116" s="73" t="s">
        <v>279</v>
      </c>
      <c r="S116" s="74"/>
      <c r="T116" s="75"/>
      <c r="U116" s="73" t="s">
        <v>282</v>
      </c>
      <c r="V116" s="74"/>
      <c r="W116" s="75"/>
      <c r="X116" s="73" t="s">
        <v>284</v>
      </c>
      <c r="Y116" s="74"/>
      <c r="Z116" s="75"/>
      <c r="AA116" s="76" t="s">
        <v>58</v>
      </c>
      <c r="AB116" s="77"/>
      <c r="AC116" s="78"/>
      <c r="AD116" s="73" t="s">
        <v>286</v>
      </c>
      <c r="AE116" s="74"/>
      <c r="AF116" s="75"/>
      <c r="AG116" s="68">
        <f>COUNTIF(C116:AF117,"○")</f>
        <v>0</v>
      </c>
      <c r="AH116" s="66">
        <f>COUNTIF(C116:AF117,"●")</f>
        <v>0</v>
      </c>
      <c r="AI116" s="66">
        <f>COUNTIF(C116:AF117,"△")</f>
        <v>0</v>
      </c>
      <c r="AJ116" s="66">
        <f>+AG116*3+AI116*1</f>
        <v>0</v>
      </c>
      <c r="AK116" s="66">
        <f>+E117+H117+K117+N117+Q117+T117+AC117+AF117</f>
        <v>0</v>
      </c>
      <c r="AL116" s="66">
        <f>+C117+F117+I117+L117+O117+R117+AA117+AD117</f>
        <v>0</v>
      </c>
      <c r="AM116" s="66">
        <f>+RANK(AJ116,$AJ$3:$AJ$22,0)</f>
        <v>1</v>
      </c>
    </row>
    <row r="117" spans="1:39" ht="15.75" customHeight="1">
      <c r="A117" s="72"/>
      <c r="B117" s="71"/>
      <c r="C117" s="22"/>
      <c r="D117" s="23" t="s">
        <v>59</v>
      </c>
      <c r="E117" s="24"/>
      <c r="F117" s="22"/>
      <c r="G117" s="23" t="s">
        <v>59</v>
      </c>
      <c r="H117" s="24"/>
      <c r="I117" s="22"/>
      <c r="J117" s="23" t="s">
        <v>59</v>
      </c>
      <c r="K117" s="24"/>
      <c r="L117" s="22"/>
      <c r="M117" s="23" t="s">
        <v>59</v>
      </c>
      <c r="N117" s="24"/>
      <c r="O117" s="22"/>
      <c r="P117" s="23" t="s">
        <v>59</v>
      </c>
      <c r="Q117" s="24"/>
      <c r="R117" s="22"/>
      <c r="S117" s="23" t="s">
        <v>59</v>
      </c>
      <c r="T117" s="24"/>
      <c r="U117" s="22"/>
      <c r="V117" s="23" t="s">
        <v>59</v>
      </c>
      <c r="W117" s="24"/>
      <c r="X117" s="22"/>
      <c r="Y117" s="23" t="s">
        <v>59</v>
      </c>
      <c r="Z117" s="24"/>
      <c r="AA117" s="79"/>
      <c r="AB117" s="80"/>
      <c r="AC117" s="81"/>
      <c r="AD117" s="22"/>
      <c r="AE117" s="23" t="s">
        <v>59</v>
      </c>
      <c r="AF117" s="24"/>
      <c r="AG117" s="69"/>
      <c r="AH117" s="67"/>
      <c r="AI117" s="67"/>
      <c r="AJ117" s="67"/>
      <c r="AK117" s="67"/>
      <c r="AL117" s="67"/>
      <c r="AM117" s="67"/>
    </row>
    <row r="118" spans="1:39" ht="15.75" customHeight="1">
      <c r="A118" s="72">
        <v>40</v>
      </c>
      <c r="B118" s="70" t="str">
        <f>IF(データ２!B80="","",VLOOKUP(A118,データ２!$A$2:$B$92,2))</f>
        <v>トゥールスジュニア</v>
      </c>
      <c r="C118" s="85" t="s">
        <v>250</v>
      </c>
      <c r="D118" s="74"/>
      <c r="E118" s="75"/>
      <c r="F118" s="73" t="s">
        <v>258</v>
      </c>
      <c r="G118" s="74"/>
      <c r="H118" s="75"/>
      <c r="I118" s="73" t="s">
        <v>265</v>
      </c>
      <c r="J118" s="74"/>
      <c r="K118" s="75"/>
      <c r="L118" s="73" t="s">
        <v>271</v>
      </c>
      <c r="M118" s="74"/>
      <c r="N118" s="75"/>
      <c r="O118" s="73" t="s">
        <v>276</v>
      </c>
      <c r="P118" s="74"/>
      <c r="Q118" s="75"/>
      <c r="R118" s="73" t="s">
        <v>280</v>
      </c>
      <c r="S118" s="74"/>
      <c r="T118" s="75"/>
      <c r="U118" s="73" t="s">
        <v>283</v>
      </c>
      <c r="V118" s="74"/>
      <c r="W118" s="75"/>
      <c r="X118" s="73" t="s">
        <v>285</v>
      </c>
      <c r="Y118" s="74"/>
      <c r="Z118" s="75"/>
      <c r="AA118" s="73" t="s">
        <v>286</v>
      </c>
      <c r="AB118" s="74"/>
      <c r="AC118" s="75"/>
      <c r="AD118" s="76" t="s">
        <v>58</v>
      </c>
      <c r="AE118" s="77"/>
      <c r="AF118" s="78"/>
      <c r="AG118" s="68">
        <f>COUNTIF(C118:AF119,"○")</f>
        <v>0</v>
      </c>
      <c r="AH118" s="66">
        <f>COUNTIF(C118:AF119,"●")</f>
        <v>0</v>
      </c>
      <c r="AI118" s="66">
        <f>COUNTIF(C118:AF119,"△")</f>
        <v>0</v>
      </c>
      <c r="AJ118" s="66">
        <f>+AG118*3+AI118*1</f>
        <v>0</v>
      </c>
      <c r="AK118" s="66">
        <f>+E119+H119+K119+N119+Q119+T119+AC119+AF119</f>
        <v>0</v>
      </c>
      <c r="AL118" s="66">
        <f>+C119+F119+I119+L119+O119+R119+AA119+AD119</f>
        <v>0</v>
      </c>
      <c r="AM118" s="66">
        <f>+RANK(AJ118,$AJ$3:$AJ$22,0)</f>
        <v>1</v>
      </c>
    </row>
    <row r="119" spans="1:39" ht="15.75" customHeight="1">
      <c r="A119" s="72"/>
      <c r="B119" s="71"/>
      <c r="C119" s="22"/>
      <c r="D119" s="23" t="s">
        <v>59</v>
      </c>
      <c r="E119" s="24"/>
      <c r="F119" s="22"/>
      <c r="G119" s="23" t="s">
        <v>59</v>
      </c>
      <c r="H119" s="24"/>
      <c r="I119" s="22"/>
      <c r="J119" s="23" t="s">
        <v>59</v>
      </c>
      <c r="K119" s="24"/>
      <c r="L119" s="22"/>
      <c r="M119" s="23" t="s">
        <v>59</v>
      </c>
      <c r="N119" s="24"/>
      <c r="O119" s="22"/>
      <c r="P119" s="23" t="s">
        <v>59</v>
      </c>
      <c r="Q119" s="24"/>
      <c r="R119" s="22"/>
      <c r="S119" s="23" t="s">
        <v>59</v>
      </c>
      <c r="T119" s="24"/>
      <c r="U119" s="22"/>
      <c r="V119" s="23" t="s">
        <v>59</v>
      </c>
      <c r="W119" s="24"/>
      <c r="X119" s="22"/>
      <c r="Y119" s="23" t="s">
        <v>59</v>
      </c>
      <c r="Z119" s="24"/>
      <c r="AA119" s="22"/>
      <c r="AB119" s="23" t="s">
        <v>59</v>
      </c>
      <c r="AC119" s="24"/>
      <c r="AD119" s="79"/>
      <c r="AE119" s="80"/>
      <c r="AF119" s="81"/>
      <c r="AG119" s="69"/>
      <c r="AH119" s="67"/>
      <c r="AI119" s="67"/>
      <c r="AJ119" s="67"/>
      <c r="AK119" s="67"/>
      <c r="AL119" s="67"/>
      <c r="AM119" s="67"/>
    </row>
    <row r="120" spans="33:35" ht="13.5">
      <c r="AG120" s="16">
        <f>SUM(AG100:AG119)</f>
        <v>0</v>
      </c>
      <c r="AH120" s="16">
        <f>SUM(AH100:AH119)</f>
        <v>0</v>
      </c>
      <c r="AI120" s="16">
        <f>SUM(AI100:AI119)</f>
        <v>0</v>
      </c>
    </row>
    <row r="121" spans="2:8" ht="13.5">
      <c r="B121" s="57" t="s">
        <v>446</v>
      </c>
      <c r="F121" s="4" t="s">
        <v>441</v>
      </c>
      <c r="G121" s="4" t="s">
        <v>442</v>
      </c>
      <c r="H121" s="4">
        <v>41</v>
      </c>
    </row>
    <row r="122" spans="2:8" ht="13.5">
      <c r="B122" s="57" t="s">
        <v>451</v>
      </c>
      <c r="H122" s="4">
        <v>40</v>
      </c>
    </row>
    <row r="123" spans="2:8" ht="13.5">
      <c r="B123" s="57" t="s">
        <v>452</v>
      </c>
      <c r="H123" s="4">
        <v>13</v>
      </c>
    </row>
    <row r="124" spans="2:8" ht="13.5">
      <c r="B124" s="57" t="s">
        <v>453</v>
      </c>
      <c r="H124" s="4">
        <v>14</v>
      </c>
    </row>
    <row r="125" spans="2:8" ht="13.5">
      <c r="B125" s="57" t="s">
        <v>450</v>
      </c>
      <c r="H125" s="4">
        <v>37</v>
      </c>
    </row>
    <row r="126" ht="13.5">
      <c r="B126" s="57"/>
    </row>
    <row r="127" ht="13.5">
      <c r="B127" s="57"/>
    </row>
    <row r="128" ht="13.5">
      <c r="B128" s="57"/>
    </row>
    <row r="129" ht="13.5">
      <c r="B129" s="57"/>
    </row>
    <row r="130" ht="13.5">
      <c r="B130" s="57"/>
    </row>
    <row r="131" ht="13.5">
      <c r="B131" s="57"/>
    </row>
  </sheetData>
  <sheetProtection/>
  <mergeCells count="800">
    <mergeCell ref="AL118:AL119"/>
    <mergeCell ref="AM118:AM119"/>
    <mergeCell ref="AH118:AH119"/>
    <mergeCell ref="AI118:AI119"/>
    <mergeCell ref="AJ118:AJ119"/>
    <mergeCell ref="AK118:AK119"/>
    <mergeCell ref="AD118:AF119"/>
    <mergeCell ref="AG118:AG119"/>
    <mergeCell ref="U118:W118"/>
    <mergeCell ref="X118:Z118"/>
    <mergeCell ref="AM116:AM117"/>
    <mergeCell ref="A118:A119"/>
    <mergeCell ref="B118:B119"/>
    <mergeCell ref="C118:E118"/>
    <mergeCell ref="F118:H118"/>
    <mergeCell ref="I118:K118"/>
    <mergeCell ref="L118:N118"/>
    <mergeCell ref="O118:Q118"/>
    <mergeCell ref="R118:T118"/>
    <mergeCell ref="AA118:AC118"/>
    <mergeCell ref="AG116:AG117"/>
    <mergeCell ref="AH116:AH117"/>
    <mergeCell ref="AK116:AK117"/>
    <mergeCell ref="AL116:AL117"/>
    <mergeCell ref="I116:K116"/>
    <mergeCell ref="L116:N116"/>
    <mergeCell ref="O116:Q116"/>
    <mergeCell ref="R116:T116"/>
    <mergeCell ref="AI116:AI117"/>
    <mergeCell ref="AJ116:AJ117"/>
    <mergeCell ref="C112:E112"/>
    <mergeCell ref="F112:H112"/>
    <mergeCell ref="I112:K112"/>
    <mergeCell ref="L112:N112"/>
    <mergeCell ref="U116:W116"/>
    <mergeCell ref="X116:Z116"/>
    <mergeCell ref="O112:Q112"/>
    <mergeCell ref="R112:T112"/>
    <mergeCell ref="AM110:AM111"/>
    <mergeCell ref="AD110:AF110"/>
    <mergeCell ref="AG110:AG111"/>
    <mergeCell ref="AH110:AH111"/>
    <mergeCell ref="AI110:AI111"/>
    <mergeCell ref="A116:A117"/>
    <mergeCell ref="B116:B117"/>
    <mergeCell ref="C116:E116"/>
    <mergeCell ref="F116:H116"/>
    <mergeCell ref="AK110:AK111"/>
    <mergeCell ref="AM108:AM109"/>
    <mergeCell ref="A110:A111"/>
    <mergeCell ref="B110:B111"/>
    <mergeCell ref="C110:E110"/>
    <mergeCell ref="F110:H110"/>
    <mergeCell ref="I110:K110"/>
    <mergeCell ref="L110:N110"/>
    <mergeCell ref="O110:Q110"/>
    <mergeCell ref="AL110:AL111"/>
    <mergeCell ref="AH108:AH109"/>
    <mergeCell ref="U110:W110"/>
    <mergeCell ref="X110:Z110"/>
    <mergeCell ref="AJ110:AJ111"/>
    <mergeCell ref="I108:K108"/>
    <mergeCell ref="L108:N108"/>
    <mergeCell ref="R110:T111"/>
    <mergeCell ref="AA110:AC110"/>
    <mergeCell ref="AA108:AC108"/>
    <mergeCell ref="A108:A109"/>
    <mergeCell ref="B108:B109"/>
    <mergeCell ref="C108:E108"/>
    <mergeCell ref="F108:H108"/>
    <mergeCell ref="AI108:AI109"/>
    <mergeCell ref="AJ108:AJ109"/>
    <mergeCell ref="AK108:AK109"/>
    <mergeCell ref="AL108:AL109"/>
    <mergeCell ref="O108:Q109"/>
    <mergeCell ref="R108:T108"/>
    <mergeCell ref="AD106:AF106"/>
    <mergeCell ref="AG106:AG107"/>
    <mergeCell ref="U108:W108"/>
    <mergeCell ref="X108:Z108"/>
    <mergeCell ref="AD108:AF108"/>
    <mergeCell ref="AG108:AG109"/>
    <mergeCell ref="AM106:AM107"/>
    <mergeCell ref="AM104:AM105"/>
    <mergeCell ref="A106:A107"/>
    <mergeCell ref="B106:B107"/>
    <mergeCell ref="C106:E106"/>
    <mergeCell ref="F106:H106"/>
    <mergeCell ref="I106:K106"/>
    <mergeCell ref="AH106:AH107"/>
    <mergeCell ref="AI106:AI107"/>
    <mergeCell ref="R104:T104"/>
    <mergeCell ref="AJ106:AJ107"/>
    <mergeCell ref="AK106:AK107"/>
    <mergeCell ref="AL106:AL107"/>
    <mergeCell ref="AJ104:AJ105"/>
    <mergeCell ref="AK104:AK105"/>
    <mergeCell ref="AL104:AL105"/>
    <mergeCell ref="L106:N107"/>
    <mergeCell ref="O106:Q106"/>
    <mergeCell ref="R106:T106"/>
    <mergeCell ref="AA106:AC106"/>
    <mergeCell ref="AA104:AC104"/>
    <mergeCell ref="AD104:AF104"/>
    <mergeCell ref="O104:Q104"/>
    <mergeCell ref="AK102:AK103"/>
    <mergeCell ref="A104:A105"/>
    <mergeCell ref="B104:B105"/>
    <mergeCell ref="C104:E104"/>
    <mergeCell ref="F104:H104"/>
    <mergeCell ref="I104:K105"/>
    <mergeCell ref="L104:N104"/>
    <mergeCell ref="AG104:AG105"/>
    <mergeCell ref="AH104:AH105"/>
    <mergeCell ref="AI104:AI105"/>
    <mergeCell ref="AG102:AG103"/>
    <mergeCell ref="AH102:AH103"/>
    <mergeCell ref="AI102:AI103"/>
    <mergeCell ref="AJ102:AJ103"/>
    <mergeCell ref="AL102:AL103"/>
    <mergeCell ref="AM102:AM103"/>
    <mergeCell ref="AM100:AM101"/>
    <mergeCell ref="A102:A103"/>
    <mergeCell ref="B102:B103"/>
    <mergeCell ref="C102:E102"/>
    <mergeCell ref="F102:H103"/>
    <mergeCell ref="I102:K102"/>
    <mergeCell ref="L102:N102"/>
    <mergeCell ref="O102:Q102"/>
    <mergeCell ref="AK100:AK101"/>
    <mergeCell ref="AL100:AL101"/>
    <mergeCell ref="AA100:AC100"/>
    <mergeCell ref="AD100:AF100"/>
    <mergeCell ref="AG100:AG101"/>
    <mergeCell ref="AH100:AH101"/>
    <mergeCell ref="I100:K100"/>
    <mergeCell ref="L100:N100"/>
    <mergeCell ref="R102:T102"/>
    <mergeCell ref="AA102:AC102"/>
    <mergeCell ref="U100:W100"/>
    <mergeCell ref="X100:Z100"/>
    <mergeCell ref="A100:A101"/>
    <mergeCell ref="B100:B101"/>
    <mergeCell ref="C100:E101"/>
    <mergeCell ref="F100:H100"/>
    <mergeCell ref="O100:Q100"/>
    <mergeCell ref="R100:T100"/>
    <mergeCell ref="AM85:AM86"/>
    <mergeCell ref="C99:E99"/>
    <mergeCell ref="F99:H99"/>
    <mergeCell ref="I99:K99"/>
    <mergeCell ref="L99:N99"/>
    <mergeCell ref="O99:Q99"/>
    <mergeCell ref="R99:T99"/>
    <mergeCell ref="AA99:AC99"/>
    <mergeCell ref="AI85:AI86"/>
    <mergeCell ref="AL85:AL86"/>
    <mergeCell ref="AA85:AC85"/>
    <mergeCell ref="AD85:AF86"/>
    <mergeCell ref="AG85:AG86"/>
    <mergeCell ref="AH85:AH86"/>
    <mergeCell ref="A85:A86"/>
    <mergeCell ref="B85:B86"/>
    <mergeCell ref="C85:E85"/>
    <mergeCell ref="F85:H85"/>
    <mergeCell ref="I85:K85"/>
    <mergeCell ref="L85:N85"/>
    <mergeCell ref="O85:Q85"/>
    <mergeCell ref="R85:T85"/>
    <mergeCell ref="AM77:AM78"/>
    <mergeCell ref="A83:A84"/>
    <mergeCell ref="B83:B84"/>
    <mergeCell ref="C83:E83"/>
    <mergeCell ref="F83:H83"/>
    <mergeCell ref="I83:K83"/>
    <mergeCell ref="AK83:AK84"/>
    <mergeCell ref="AL83:AL84"/>
    <mergeCell ref="AM83:AM84"/>
    <mergeCell ref="U79:W80"/>
    <mergeCell ref="X79:Z79"/>
    <mergeCell ref="AG83:AG84"/>
    <mergeCell ref="AH83:AH84"/>
    <mergeCell ref="L83:N83"/>
    <mergeCell ref="O83:Q83"/>
    <mergeCell ref="R83:T83"/>
    <mergeCell ref="AA83:AC84"/>
    <mergeCell ref="U81:W81"/>
    <mergeCell ref="X81:Z82"/>
    <mergeCell ref="U83:W83"/>
    <mergeCell ref="AK77:AK78"/>
    <mergeCell ref="AL77:AL78"/>
    <mergeCell ref="AA77:AC77"/>
    <mergeCell ref="AD77:AF77"/>
    <mergeCell ref="AG77:AG78"/>
    <mergeCell ref="AH77:AH78"/>
    <mergeCell ref="AI77:AI78"/>
    <mergeCell ref="AJ77:AJ78"/>
    <mergeCell ref="U77:W77"/>
    <mergeCell ref="X77:Z77"/>
    <mergeCell ref="A77:A78"/>
    <mergeCell ref="B77:B78"/>
    <mergeCell ref="C77:E77"/>
    <mergeCell ref="F77:H77"/>
    <mergeCell ref="I77:K77"/>
    <mergeCell ref="L77:N77"/>
    <mergeCell ref="AM73:AM74"/>
    <mergeCell ref="A75:A76"/>
    <mergeCell ref="B75:B76"/>
    <mergeCell ref="C75:E75"/>
    <mergeCell ref="F75:H75"/>
    <mergeCell ref="I75:K75"/>
    <mergeCell ref="AD75:AF75"/>
    <mergeCell ref="AG75:AG76"/>
    <mergeCell ref="AH75:AH76"/>
    <mergeCell ref="AI75:AI76"/>
    <mergeCell ref="AJ75:AJ76"/>
    <mergeCell ref="AK75:AK76"/>
    <mergeCell ref="AL75:AL76"/>
    <mergeCell ref="AM75:AM76"/>
    <mergeCell ref="AL73:AL74"/>
    <mergeCell ref="L75:N75"/>
    <mergeCell ref="O75:Q76"/>
    <mergeCell ref="R75:T75"/>
    <mergeCell ref="AA75:AC75"/>
    <mergeCell ref="AA73:AC73"/>
    <mergeCell ref="AD73:AF73"/>
    <mergeCell ref="O73:Q73"/>
    <mergeCell ref="R73:T73"/>
    <mergeCell ref="X73:Z73"/>
    <mergeCell ref="AH73:AH74"/>
    <mergeCell ref="AI73:AI74"/>
    <mergeCell ref="AJ73:AJ74"/>
    <mergeCell ref="AK73:AK74"/>
    <mergeCell ref="AI71:AI72"/>
    <mergeCell ref="AJ71:AJ72"/>
    <mergeCell ref="AK71:AK72"/>
    <mergeCell ref="A73:A74"/>
    <mergeCell ref="B73:B74"/>
    <mergeCell ref="C73:E73"/>
    <mergeCell ref="F73:H73"/>
    <mergeCell ref="I73:K73"/>
    <mergeCell ref="L73:N74"/>
    <mergeCell ref="AG73:AG74"/>
    <mergeCell ref="AL71:AL72"/>
    <mergeCell ref="AM71:AM72"/>
    <mergeCell ref="AM69:AM70"/>
    <mergeCell ref="A71:A72"/>
    <mergeCell ref="B71:B72"/>
    <mergeCell ref="C71:E71"/>
    <mergeCell ref="F71:H71"/>
    <mergeCell ref="I71:K72"/>
    <mergeCell ref="L71:N71"/>
    <mergeCell ref="O71:Q71"/>
    <mergeCell ref="AA71:AC71"/>
    <mergeCell ref="AA69:AC69"/>
    <mergeCell ref="AD69:AF69"/>
    <mergeCell ref="AG69:AG70"/>
    <mergeCell ref="AD71:AF71"/>
    <mergeCell ref="AG71:AG72"/>
    <mergeCell ref="AL69:AL70"/>
    <mergeCell ref="A69:A70"/>
    <mergeCell ref="B69:B70"/>
    <mergeCell ref="C69:E69"/>
    <mergeCell ref="F69:H70"/>
    <mergeCell ref="I69:K69"/>
    <mergeCell ref="L69:N69"/>
    <mergeCell ref="AH69:AH70"/>
    <mergeCell ref="U69:W69"/>
    <mergeCell ref="X69:Z69"/>
    <mergeCell ref="O69:Q69"/>
    <mergeCell ref="R69:T69"/>
    <mergeCell ref="AM67:AM68"/>
    <mergeCell ref="AD67:AF67"/>
    <mergeCell ref="AG67:AG68"/>
    <mergeCell ref="AH67:AH68"/>
    <mergeCell ref="AI67:AI68"/>
    <mergeCell ref="AA67:AC67"/>
    <mergeCell ref="AJ67:AJ68"/>
    <mergeCell ref="AK67:AK68"/>
    <mergeCell ref="A67:A68"/>
    <mergeCell ref="B67:B68"/>
    <mergeCell ref="C67:E68"/>
    <mergeCell ref="F67:H67"/>
    <mergeCell ref="AL67:AL68"/>
    <mergeCell ref="I67:K67"/>
    <mergeCell ref="L67:N67"/>
    <mergeCell ref="O67:Q67"/>
    <mergeCell ref="R67:T67"/>
    <mergeCell ref="C54:E54"/>
    <mergeCell ref="AA54:AC54"/>
    <mergeCell ref="C66:E66"/>
    <mergeCell ref="F66:H66"/>
    <mergeCell ref="I66:K66"/>
    <mergeCell ref="L66:N66"/>
    <mergeCell ref="O66:Q66"/>
    <mergeCell ref="R66:T66"/>
    <mergeCell ref="AA66:AC66"/>
    <mergeCell ref="F54:H54"/>
    <mergeCell ref="O19:Q19"/>
    <mergeCell ref="I36:K36"/>
    <mergeCell ref="L21:N21"/>
    <mergeCell ref="I13:K13"/>
    <mergeCell ref="L19:N19"/>
    <mergeCell ref="L36:N36"/>
    <mergeCell ref="L35:N35"/>
    <mergeCell ref="AD13:AF13"/>
    <mergeCell ref="R21:T21"/>
    <mergeCell ref="R19:T19"/>
    <mergeCell ref="R38:T38"/>
    <mergeCell ref="AD35:AF35"/>
    <mergeCell ref="AA35:AC35"/>
    <mergeCell ref="AD36:AF36"/>
    <mergeCell ref="AA38:AC38"/>
    <mergeCell ref="I21:K21"/>
    <mergeCell ref="O36:Q36"/>
    <mergeCell ref="O35:Q35"/>
    <mergeCell ref="R54:T54"/>
    <mergeCell ref="L38:N38"/>
    <mergeCell ref="I52:K52"/>
    <mergeCell ref="L46:N46"/>
    <mergeCell ref="O42:Q42"/>
    <mergeCell ref="O40:Q40"/>
    <mergeCell ref="L40:N40"/>
    <mergeCell ref="C52:E52"/>
    <mergeCell ref="F21:H21"/>
    <mergeCell ref="C46:E46"/>
    <mergeCell ref="F46:H46"/>
    <mergeCell ref="F44:H44"/>
    <mergeCell ref="C36:E37"/>
    <mergeCell ref="C35:E35"/>
    <mergeCell ref="F42:H42"/>
    <mergeCell ref="F52:H52"/>
    <mergeCell ref="X15:Z15"/>
    <mergeCell ref="AA36:AC36"/>
    <mergeCell ref="R35:T35"/>
    <mergeCell ref="AD38:AF38"/>
    <mergeCell ref="C21:E21"/>
    <mergeCell ref="AI3:AI4"/>
    <mergeCell ref="AG3:AG4"/>
    <mergeCell ref="AH3:AH4"/>
    <mergeCell ref="C19:E19"/>
    <mergeCell ref="AH9:AH10"/>
    <mergeCell ref="R11:T11"/>
    <mergeCell ref="L13:N13"/>
    <mergeCell ref="U19:W19"/>
    <mergeCell ref="U9:W9"/>
    <mergeCell ref="F19:H19"/>
    <mergeCell ref="AI5:AI6"/>
    <mergeCell ref="AG7:AG8"/>
    <mergeCell ref="AH7:AH8"/>
    <mergeCell ref="AG5:AG6"/>
    <mergeCell ref="AD7:AF7"/>
    <mergeCell ref="AA5:AC5"/>
    <mergeCell ref="AI19:AI20"/>
    <mergeCell ref="O9:Q9"/>
    <mergeCell ref="AA11:AC11"/>
    <mergeCell ref="I3:K3"/>
    <mergeCell ref="AH5:AH6"/>
    <mergeCell ref="A3:A4"/>
    <mergeCell ref="F3:H3"/>
    <mergeCell ref="C3:E4"/>
    <mergeCell ref="O3:Q3"/>
    <mergeCell ref="L3:N3"/>
    <mergeCell ref="AD3:AF3"/>
    <mergeCell ref="B3:B4"/>
    <mergeCell ref="AG19:AG20"/>
    <mergeCell ref="L9:N10"/>
    <mergeCell ref="B7:B8"/>
    <mergeCell ref="B5:B6"/>
    <mergeCell ref="B13:B14"/>
    <mergeCell ref="I19:K19"/>
    <mergeCell ref="AA7:AC7"/>
    <mergeCell ref="AA3:AC3"/>
    <mergeCell ref="X3:Z3"/>
    <mergeCell ref="AM11:AM12"/>
    <mergeCell ref="AK11:AK12"/>
    <mergeCell ref="AL11:AL12"/>
    <mergeCell ref="AJ5:AJ6"/>
    <mergeCell ref="AM5:AM6"/>
    <mergeCell ref="AK5:AK6"/>
    <mergeCell ref="AL5:AL6"/>
    <mergeCell ref="AL7:AL8"/>
    <mergeCell ref="AL9:AL10"/>
    <mergeCell ref="AJ11:AJ12"/>
    <mergeCell ref="AM3:AM4"/>
    <mergeCell ref="AK3:AK4"/>
    <mergeCell ref="AG9:AG10"/>
    <mergeCell ref="AM7:AM8"/>
    <mergeCell ref="AK7:AK8"/>
    <mergeCell ref="AJ9:AJ10"/>
    <mergeCell ref="AM9:AM10"/>
    <mergeCell ref="AK9:AK10"/>
    <mergeCell ref="AL3:AL4"/>
    <mergeCell ref="AJ7:AJ8"/>
    <mergeCell ref="AM38:AM39"/>
    <mergeCell ref="AM36:AM37"/>
    <mergeCell ref="AI38:AI39"/>
    <mergeCell ref="AJ38:AJ39"/>
    <mergeCell ref="AK38:AK39"/>
    <mergeCell ref="AG40:AG41"/>
    <mergeCell ref="AH40:AH41"/>
    <mergeCell ref="AI40:AI41"/>
    <mergeCell ref="AK36:AK37"/>
    <mergeCell ref="AG38:AG39"/>
    <mergeCell ref="AH38:AH39"/>
    <mergeCell ref="AM40:AM41"/>
    <mergeCell ref="AL40:AL41"/>
    <mergeCell ref="AK40:AK41"/>
    <mergeCell ref="AM42:AM43"/>
    <mergeCell ref="AG42:AG43"/>
    <mergeCell ref="AH42:AH43"/>
    <mergeCell ref="I42:K42"/>
    <mergeCell ref="L42:N43"/>
    <mergeCell ref="AA42:AC42"/>
    <mergeCell ref="F38:H39"/>
    <mergeCell ref="C38:E38"/>
    <mergeCell ref="C42:E42"/>
    <mergeCell ref="AD42:AF42"/>
    <mergeCell ref="C40:E40"/>
    <mergeCell ref="AD40:AF40"/>
    <mergeCell ref="U38:W38"/>
    <mergeCell ref="X38:Z38"/>
    <mergeCell ref="AA40:AC40"/>
    <mergeCell ref="AD46:AF46"/>
    <mergeCell ref="AI54:AI55"/>
    <mergeCell ref="AJ54:AJ55"/>
    <mergeCell ref="AG44:AG45"/>
    <mergeCell ref="AH44:AH45"/>
    <mergeCell ref="AI44:AI45"/>
    <mergeCell ref="AM54:AM55"/>
    <mergeCell ref="AK54:AK55"/>
    <mergeCell ref="AL54:AL55"/>
    <mergeCell ref="AG46:AG47"/>
    <mergeCell ref="AH46:AH47"/>
    <mergeCell ref="AI46:AI47"/>
    <mergeCell ref="AJ46:AJ47"/>
    <mergeCell ref="AK46:AK47"/>
    <mergeCell ref="AL46:AL47"/>
    <mergeCell ref="AG48:AG49"/>
    <mergeCell ref="I54:K54"/>
    <mergeCell ref="AA46:AC46"/>
    <mergeCell ref="O52:Q52"/>
    <mergeCell ref="O46:Q46"/>
    <mergeCell ref="L54:N54"/>
    <mergeCell ref="R52:T52"/>
    <mergeCell ref="O54:Q54"/>
    <mergeCell ref="L52:N52"/>
    <mergeCell ref="U48:W49"/>
    <mergeCell ref="X48:Z48"/>
    <mergeCell ref="A54:A55"/>
    <mergeCell ref="B54:B55"/>
    <mergeCell ref="AG54:AG55"/>
    <mergeCell ref="R46:T47"/>
    <mergeCell ref="AA52:AC53"/>
    <mergeCell ref="AD54:AF55"/>
    <mergeCell ref="A46:A47"/>
    <mergeCell ref="B46:B47"/>
    <mergeCell ref="A52:A53"/>
    <mergeCell ref="B52:B53"/>
    <mergeCell ref="A36:A37"/>
    <mergeCell ref="B36:B37"/>
    <mergeCell ref="A44:A45"/>
    <mergeCell ref="B44:B45"/>
    <mergeCell ref="A38:A39"/>
    <mergeCell ref="B38:B39"/>
    <mergeCell ref="A42:A43"/>
    <mergeCell ref="B42:B43"/>
    <mergeCell ref="A40:A41"/>
    <mergeCell ref="B40:B41"/>
    <mergeCell ref="AM13:AM14"/>
    <mergeCell ref="AK13:AK14"/>
    <mergeCell ref="AL13:AL14"/>
    <mergeCell ref="AG13:AG14"/>
    <mergeCell ref="AH13:AH14"/>
    <mergeCell ref="AI13:AI14"/>
    <mergeCell ref="AJ13:AJ14"/>
    <mergeCell ref="AL42:AL43"/>
    <mergeCell ref="AH36:AH37"/>
    <mergeCell ref="AI36:AI37"/>
    <mergeCell ref="AJ36:AJ37"/>
    <mergeCell ref="AI42:AI43"/>
    <mergeCell ref="AJ42:AJ43"/>
    <mergeCell ref="AJ40:AJ41"/>
    <mergeCell ref="AL38:AL39"/>
    <mergeCell ref="AL36:AL37"/>
    <mergeCell ref="B21:B22"/>
    <mergeCell ref="A19:A20"/>
    <mergeCell ref="B19:B20"/>
    <mergeCell ref="A21:A22"/>
    <mergeCell ref="AJ44:AJ45"/>
    <mergeCell ref="L44:N44"/>
    <mergeCell ref="R44:T44"/>
    <mergeCell ref="AA44:AC44"/>
    <mergeCell ref="O44:Q45"/>
    <mergeCell ref="AD44:AF44"/>
    <mergeCell ref="U44:W44"/>
    <mergeCell ref="X44:Z44"/>
    <mergeCell ref="AG36:AG37"/>
    <mergeCell ref="AG21:AG22"/>
    <mergeCell ref="AH21:AH22"/>
    <mergeCell ref="R3:T3"/>
    <mergeCell ref="AD5:AF5"/>
    <mergeCell ref="R7:T7"/>
    <mergeCell ref="R5:T5"/>
    <mergeCell ref="AA9:AC9"/>
    <mergeCell ref="R9:T9"/>
    <mergeCell ref="U17:W17"/>
    <mergeCell ref="AI7:AI8"/>
    <mergeCell ref="I9:K9"/>
    <mergeCell ref="L7:N7"/>
    <mergeCell ref="AG11:AG12"/>
    <mergeCell ref="AH11:AH12"/>
    <mergeCell ref="L11:N11"/>
    <mergeCell ref="AD9:AF9"/>
    <mergeCell ref="AJ19:AJ20"/>
    <mergeCell ref="O2:Q2"/>
    <mergeCell ref="R2:T2"/>
    <mergeCell ref="AA2:AC2"/>
    <mergeCell ref="AJ3:AJ4"/>
    <mergeCell ref="AI9:AI10"/>
    <mergeCell ref="O7:Q7"/>
    <mergeCell ref="X9:Z9"/>
    <mergeCell ref="AI11:AI12"/>
    <mergeCell ref="AD11:AF11"/>
    <mergeCell ref="C2:E2"/>
    <mergeCell ref="F2:H2"/>
    <mergeCell ref="I2:K2"/>
    <mergeCell ref="L2:N2"/>
    <mergeCell ref="AD2:AF2"/>
    <mergeCell ref="O11:Q12"/>
    <mergeCell ref="AM52:AM53"/>
    <mergeCell ref="AG52:AG53"/>
    <mergeCell ref="AH52:AH53"/>
    <mergeCell ref="AI52:AI53"/>
    <mergeCell ref="AJ52:AJ53"/>
    <mergeCell ref="AK52:AK53"/>
    <mergeCell ref="AL52:AL53"/>
    <mergeCell ref="AM46:AM47"/>
    <mergeCell ref="AK44:AK45"/>
    <mergeCell ref="AL44:AL45"/>
    <mergeCell ref="AM44:AM45"/>
    <mergeCell ref="AM19:AM20"/>
    <mergeCell ref="AK19:AK20"/>
    <mergeCell ref="AL19:AL20"/>
    <mergeCell ref="AM21:AM22"/>
    <mergeCell ref="AK21:AK22"/>
    <mergeCell ref="AL21:AL22"/>
    <mergeCell ref="AK42:AK43"/>
    <mergeCell ref="AI21:AI22"/>
    <mergeCell ref="AJ21:AJ22"/>
    <mergeCell ref="O13:Q13"/>
    <mergeCell ref="AD21:AF22"/>
    <mergeCell ref="AA13:AC13"/>
    <mergeCell ref="AA19:AC20"/>
    <mergeCell ref="AA21:AC21"/>
    <mergeCell ref="AD19:AF19"/>
    <mergeCell ref="R13:T14"/>
    <mergeCell ref="AH19:AH20"/>
    <mergeCell ref="C44:E44"/>
    <mergeCell ref="F13:H13"/>
    <mergeCell ref="I35:K35"/>
    <mergeCell ref="I38:K38"/>
    <mergeCell ref="F35:H35"/>
    <mergeCell ref="F36:H36"/>
    <mergeCell ref="I44:K44"/>
    <mergeCell ref="F40:H40"/>
    <mergeCell ref="I40:K41"/>
    <mergeCell ref="C13:E13"/>
    <mergeCell ref="I46:K46"/>
    <mergeCell ref="R40:T40"/>
    <mergeCell ref="I15:K15"/>
    <mergeCell ref="L15:N15"/>
    <mergeCell ref="O15:Q15"/>
    <mergeCell ref="R15:T15"/>
    <mergeCell ref="O38:Q38"/>
    <mergeCell ref="O21:Q21"/>
    <mergeCell ref="R36:T36"/>
    <mergeCell ref="R17:T17"/>
    <mergeCell ref="O5:Q5"/>
    <mergeCell ref="L5:N5"/>
    <mergeCell ref="C5:E5"/>
    <mergeCell ref="C11:E11"/>
    <mergeCell ref="F5:H6"/>
    <mergeCell ref="I7:K8"/>
    <mergeCell ref="C7:E7"/>
    <mergeCell ref="C9:E9"/>
    <mergeCell ref="F11:H11"/>
    <mergeCell ref="F9:H9"/>
    <mergeCell ref="I5:K5"/>
    <mergeCell ref="A15:A16"/>
    <mergeCell ref="B15:B16"/>
    <mergeCell ref="C15:E15"/>
    <mergeCell ref="F15:H15"/>
    <mergeCell ref="A7:A8"/>
    <mergeCell ref="I11:K11"/>
    <mergeCell ref="A5:A6"/>
    <mergeCell ref="A13:A14"/>
    <mergeCell ref="F7:H7"/>
    <mergeCell ref="X5:Z5"/>
    <mergeCell ref="X7:Z7"/>
    <mergeCell ref="U13:W13"/>
    <mergeCell ref="X13:Z13"/>
    <mergeCell ref="AA17:AC17"/>
    <mergeCell ref="AI15:AI16"/>
    <mergeCell ref="AD17:AF17"/>
    <mergeCell ref="AG17:AG18"/>
    <mergeCell ref="AH17:AH18"/>
    <mergeCell ref="AI17:AI18"/>
    <mergeCell ref="A9:A10"/>
    <mergeCell ref="A11:A12"/>
    <mergeCell ref="B9:B10"/>
    <mergeCell ref="B11:B12"/>
    <mergeCell ref="AK15:AK16"/>
    <mergeCell ref="AL15:AL16"/>
    <mergeCell ref="AA15:AC15"/>
    <mergeCell ref="AD15:AF15"/>
    <mergeCell ref="AG15:AG16"/>
    <mergeCell ref="AH15:AH16"/>
    <mergeCell ref="AJ15:AJ16"/>
    <mergeCell ref="AJ17:AJ18"/>
    <mergeCell ref="AK17:AK18"/>
    <mergeCell ref="AM15:AM16"/>
    <mergeCell ref="A17:A18"/>
    <mergeCell ref="B17:B18"/>
    <mergeCell ref="C17:E17"/>
    <mergeCell ref="F17:H17"/>
    <mergeCell ref="I17:K17"/>
    <mergeCell ref="L17:N17"/>
    <mergeCell ref="O17:Q17"/>
    <mergeCell ref="AL17:AL18"/>
    <mergeCell ref="AM17:AM18"/>
    <mergeCell ref="U2:W2"/>
    <mergeCell ref="U3:W3"/>
    <mergeCell ref="U5:W5"/>
    <mergeCell ref="U7:W7"/>
    <mergeCell ref="X11:Z11"/>
    <mergeCell ref="U11:W11"/>
    <mergeCell ref="U15:W16"/>
    <mergeCell ref="X2:Z2"/>
    <mergeCell ref="X17:Z18"/>
    <mergeCell ref="X19:Z19"/>
    <mergeCell ref="X21:Z21"/>
    <mergeCell ref="U40:W40"/>
    <mergeCell ref="X40:Z40"/>
    <mergeCell ref="U35:W35"/>
    <mergeCell ref="U36:W36"/>
    <mergeCell ref="X36:Z36"/>
    <mergeCell ref="C48:E48"/>
    <mergeCell ref="F48:H48"/>
    <mergeCell ref="I48:K48"/>
    <mergeCell ref="L48:N48"/>
    <mergeCell ref="O48:Q48"/>
    <mergeCell ref="R48:T48"/>
    <mergeCell ref="U21:W21"/>
    <mergeCell ref="X35:Z35"/>
    <mergeCell ref="U46:W46"/>
    <mergeCell ref="X46:Z46"/>
    <mergeCell ref="R42:T42"/>
    <mergeCell ref="U42:W42"/>
    <mergeCell ref="X42:Z42"/>
    <mergeCell ref="C50:E50"/>
    <mergeCell ref="F50:H50"/>
    <mergeCell ref="I50:K50"/>
    <mergeCell ref="L50:N50"/>
    <mergeCell ref="U54:W54"/>
    <mergeCell ref="X54:Z54"/>
    <mergeCell ref="O50:Q50"/>
    <mergeCell ref="R50:T50"/>
    <mergeCell ref="U50:W50"/>
    <mergeCell ref="X50:Z51"/>
    <mergeCell ref="AA50:AC50"/>
    <mergeCell ref="AD50:AF50"/>
    <mergeCell ref="U52:W52"/>
    <mergeCell ref="X52:Z52"/>
    <mergeCell ref="AD52:AF52"/>
    <mergeCell ref="O79:Q79"/>
    <mergeCell ref="R79:T79"/>
    <mergeCell ref="U71:W71"/>
    <mergeCell ref="X71:Z71"/>
    <mergeCell ref="U73:W73"/>
    <mergeCell ref="R71:T71"/>
    <mergeCell ref="U75:W75"/>
    <mergeCell ref="O77:Q77"/>
    <mergeCell ref="R77:T78"/>
    <mergeCell ref="X75:Z75"/>
    <mergeCell ref="AD66:AF66"/>
    <mergeCell ref="U66:W66"/>
    <mergeCell ref="X66:Z66"/>
    <mergeCell ref="U67:W67"/>
    <mergeCell ref="X67:Z67"/>
    <mergeCell ref="O81:Q81"/>
    <mergeCell ref="R81:T81"/>
    <mergeCell ref="C81:E81"/>
    <mergeCell ref="F81:H81"/>
    <mergeCell ref="I81:K81"/>
    <mergeCell ref="L81:N81"/>
    <mergeCell ref="C79:E79"/>
    <mergeCell ref="F79:H79"/>
    <mergeCell ref="I79:K79"/>
    <mergeCell ref="L79:N79"/>
    <mergeCell ref="U106:W106"/>
    <mergeCell ref="X106:Z106"/>
    <mergeCell ref="X83:Z83"/>
    <mergeCell ref="AD83:AF83"/>
    <mergeCell ref="U99:W99"/>
    <mergeCell ref="X99:Z99"/>
    <mergeCell ref="U85:W85"/>
    <mergeCell ref="X85:Z85"/>
    <mergeCell ref="AD99:AF99"/>
    <mergeCell ref="AD102:AF102"/>
    <mergeCell ref="U102:W102"/>
    <mergeCell ref="X102:Z102"/>
    <mergeCell ref="U104:W104"/>
    <mergeCell ref="X104:Z104"/>
    <mergeCell ref="U112:W113"/>
    <mergeCell ref="X112:Z112"/>
    <mergeCell ref="O114:Q114"/>
    <mergeCell ref="R114:T114"/>
    <mergeCell ref="U114:W114"/>
    <mergeCell ref="X114:Z115"/>
    <mergeCell ref="AA116:AC117"/>
    <mergeCell ref="AD116:AF116"/>
    <mergeCell ref="AA114:AC114"/>
    <mergeCell ref="AD114:AF114"/>
    <mergeCell ref="C114:E114"/>
    <mergeCell ref="F114:H114"/>
    <mergeCell ref="I114:K114"/>
    <mergeCell ref="L114:N114"/>
    <mergeCell ref="AK85:AK86"/>
    <mergeCell ref="AI100:AI101"/>
    <mergeCell ref="AJ100:AJ101"/>
    <mergeCell ref="AH48:AH49"/>
    <mergeCell ref="AH79:AH80"/>
    <mergeCell ref="AH54:AH55"/>
    <mergeCell ref="AI69:AI70"/>
    <mergeCell ref="AJ69:AJ70"/>
    <mergeCell ref="AK69:AK70"/>
    <mergeCell ref="AH71:AH72"/>
    <mergeCell ref="AA48:AC48"/>
    <mergeCell ref="AD48:AF48"/>
    <mergeCell ref="AJ79:AJ80"/>
    <mergeCell ref="AI112:AI113"/>
    <mergeCell ref="AJ112:AJ113"/>
    <mergeCell ref="AI83:AI84"/>
    <mergeCell ref="AJ83:AJ84"/>
    <mergeCell ref="AJ85:AJ86"/>
    <mergeCell ref="AG79:AG80"/>
    <mergeCell ref="AG112:AG113"/>
    <mergeCell ref="AA112:AC112"/>
    <mergeCell ref="AD112:AF112"/>
    <mergeCell ref="AA79:AC79"/>
    <mergeCell ref="AD79:AF79"/>
    <mergeCell ref="AA81:AC81"/>
    <mergeCell ref="AD81:AF81"/>
    <mergeCell ref="AM48:AM49"/>
    <mergeCell ref="AG50:AG51"/>
    <mergeCell ref="AH50:AH51"/>
    <mergeCell ref="AI50:AI51"/>
    <mergeCell ref="AJ50:AJ51"/>
    <mergeCell ref="AK50:AK51"/>
    <mergeCell ref="AL50:AL51"/>
    <mergeCell ref="AJ48:AJ49"/>
    <mergeCell ref="AK48:AK49"/>
    <mergeCell ref="AI48:AI49"/>
    <mergeCell ref="AM79:AM80"/>
    <mergeCell ref="AJ81:AJ82"/>
    <mergeCell ref="AK81:AK82"/>
    <mergeCell ref="AL81:AL82"/>
    <mergeCell ref="AM81:AM82"/>
    <mergeCell ref="AK79:AK80"/>
    <mergeCell ref="A48:A49"/>
    <mergeCell ref="AL112:AL113"/>
    <mergeCell ref="A79:A80"/>
    <mergeCell ref="A81:A82"/>
    <mergeCell ref="AG81:AG82"/>
    <mergeCell ref="AH81:AH82"/>
    <mergeCell ref="AI81:AI82"/>
    <mergeCell ref="AI79:AI80"/>
    <mergeCell ref="AL48:AL49"/>
    <mergeCell ref="AL79:AL80"/>
    <mergeCell ref="A50:A51"/>
    <mergeCell ref="AM114:AM115"/>
    <mergeCell ref="A112:A113"/>
    <mergeCell ref="A114:A115"/>
    <mergeCell ref="B112:B113"/>
    <mergeCell ref="B114:B115"/>
    <mergeCell ref="AJ114:AJ115"/>
    <mergeCell ref="AK114:AK115"/>
    <mergeCell ref="AL114:AL115"/>
    <mergeCell ref="AM50:AM51"/>
    <mergeCell ref="B48:B49"/>
    <mergeCell ref="B50:B51"/>
    <mergeCell ref="B79:B80"/>
    <mergeCell ref="B81:B82"/>
    <mergeCell ref="AM112:AM113"/>
    <mergeCell ref="AG114:AG115"/>
    <mergeCell ref="AH114:AH115"/>
    <mergeCell ref="AI114:AI115"/>
    <mergeCell ref="AK112:AK113"/>
    <mergeCell ref="AH112:AH113"/>
  </mergeCells>
  <printOptions/>
  <pageMargins left="0" right="0" top="1.1811023622047245" bottom="0" header="0.5118110236220472" footer="0.5118110236220472"/>
  <pageSetup horizontalDpi="200" verticalDpi="2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52">
      <selection activeCell="A1" sqref="A1"/>
    </sheetView>
  </sheetViews>
  <sheetFormatPr defaultColWidth="9.00390625" defaultRowHeight="13.5"/>
  <cols>
    <col min="1" max="1" width="5.625" style="4" customWidth="1"/>
    <col min="2" max="2" width="11.75390625" style="28" customWidth="1"/>
    <col min="3" max="3" width="5.625" style="4" customWidth="1"/>
    <col min="4" max="4" width="11.75390625" style="28" customWidth="1"/>
    <col min="5" max="5" width="5.625" style="4" customWidth="1"/>
    <col min="6" max="6" width="11.75390625" style="28" customWidth="1"/>
    <col min="7" max="7" width="5.625" style="4" customWidth="1"/>
    <col min="8" max="8" width="11.75390625" style="28" customWidth="1"/>
    <col min="9" max="9" width="5.625" style="4" customWidth="1"/>
    <col min="10" max="10" width="11.75390625" style="28" customWidth="1"/>
    <col min="11" max="11" width="5.625" style="4" customWidth="1"/>
    <col min="12" max="12" width="11.75390625" style="28" customWidth="1"/>
    <col min="13" max="13" width="5.625" style="4" customWidth="1"/>
    <col min="14" max="14" width="11.75390625" style="28" customWidth="1"/>
    <col min="15" max="15" width="5.625" style="4" customWidth="1"/>
    <col min="16" max="16" width="11.75390625" style="28" customWidth="1"/>
    <col min="17" max="17" width="5.625" style="4" customWidth="1"/>
    <col min="18" max="18" width="11.75390625" style="28" customWidth="1"/>
    <col min="19" max="16384" width="9.00390625" style="4" customWidth="1"/>
  </cols>
  <sheetData>
    <row r="2" ht="19.5" customHeight="1">
      <c r="A2" s="19" t="s">
        <v>74</v>
      </c>
    </row>
    <row r="3" spans="1:18" ht="13.5" customHeight="1">
      <c r="A3" s="5">
        <v>1</v>
      </c>
      <c r="B3" s="29" t="str">
        <f>IF(A3="","",VLOOKUP(A3,データ２!$A$2:$B$92,2))</f>
        <v>レッドサンズ</v>
      </c>
      <c r="C3" s="5">
        <v>1</v>
      </c>
      <c r="D3" s="29" t="str">
        <f>IF(C3="","",VLOOKUP(C3,データ２!$A$2:$B$92,2))</f>
        <v>レッドサンズ</v>
      </c>
      <c r="E3" s="5">
        <v>2</v>
      </c>
      <c r="F3" s="29" t="str">
        <f>IF(E3="","",VLOOKUP(E3,データ２!$A$2:$B$92,2))</f>
        <v>ブルースカイズ</v>
      </c>
      <c r="G3" s="5">
        <v>3</v>
      </c>
      <c r="H3" s="29" t="str">
        <f>IF(G3="","",VLOOKUP(G3,データ２!$A$2:$B$92,2))</f>
        <v>品川ツインバード</v>
      </c>
      <c r="I3" s="5">
        <v>2</v>
      </c>
      <c r="J3" s="29" t="str">
        <f>IF(I3="","",VLOOKUP(I3,データ２!$A$2:$B$92,2))</f>
        <v>ブルースカイズ</v>
      </c>
      <c r="K3" s="5">
        <v>7</v>
      </c>
      <c r="L3" s="29" t="str">
        <f>IF(K3="","",VLOOKUP(K3,データ２!$A$2:$B$92,2))</f>
        <v>羽沢フォースターズ</v>
      </c>
      <c r="M3" s="5">
        <v>5</v>
      </c>
      <c r="N3" s="29" t="str">
        <f>IF(M3="","",VLOOKUP(M3,データ２!$A$2:$B$92,2))</f>
        <v>西新宿ヤンキース</v>
      </c>
      <c r="O3" s="5">
        <v>2</v>
      </c>
      <c r="P3" s="29" t="str">
        <f>IF(O3="","",VLOOKUP(O3,データ２!$A$2:$B$92,2))</f>
        <v>ブルースカイズ</v>
      </c>
      <c r="Q3" s="5">
        <v>2</v>
      </c>
      <c r="R3" s="29" t="str">
        <f>IF(Q3="","",VLOOKUP(Q3,データ２!$A$2:$B$92,2))</f>
        <v>ブルースカイズ</v>
      </c>
    </row>
    <row r="4" spans="1:18" ht="13.5" customHeight="1">
      <c r="A4" s="17" t="s">
        <v>3</v>
      </c>
      <c r="B4" s="30"/>
      <c r="C4" s="17" t="s">
        <v>13</v>
      </c>
      <c r="D4" s="30"/>
      <c r="E4" s="17" t="s">
        <v>4</v>
      </c>
      <c r="F4" s="30"/>
      <c r="G4" s="17" t="s">
        <v>46</v>
      </c>
      <c r="H4" s="30"/>
      <c r="I4" s="17" t="s">
        <v>51</v>
      </c>
      <c r="J4" s="30"/>
      <c r="K4" s="17" t="s">
        <v>64</v>
      </c>
      <c r="L4" s="30"/>
      <c r="M4" s="17" t="s">
        <v>91</v>
      </c>
      <c r="N4" s="30"/>
      <c r="O4" s="17" t="s">
        <v>96</v>
      </c>
      <c r="P4" s="30"/>
      <c r="Q4" s="17" t="s">
        <v>101</v>
      </c>
      <c r="R4" s="30"/>
    </row>
    <row r="5" spans="1:18" ht="13.5" customHeight="1">
      <c r="A5" s="6">
        <v>10</v>
      </c>
      <c r="B5" s="31" t="str">
        <f>IF(A5="","",VLOOKUP(A5,データ２!$A$2:$B$92,2))</f>
        <v>ゼットタイガー</v>
      </c>
      <c r="C5" s="6">
        <v>2</v>
      </c>
      <c r="D5" s="31" t="str">
        <f>IF(C5="","",VLOOKUP(C5,データ２!$A$2:$B$92,2))</f>
        <v>ブルースカイズ</v>
      </c>
      <c r="E5" s="6">
        <v>7</v>
      </c>
      <c r="F5" s="31" t="str">
        <f>IF(E5="","",VLOOKUP(E5,データ２!$A$2:$B$92,2))</f>
        <v>羽沢フォースターズ</v>
      </c>
      <c r="G5" s="6">
        <v>10</v>
      </c>
      <c r="H5" s="31" t="str">
        <f>IF(G5="","",VLOOKUP(G5,データ２!$A$2:$B$92,2))</f>
        <v>ゼットタイガー</v>
      </c>
      <c r="I5" s="6">
        <v>4</v>
      </c>
      <c r="J5" s="31" t="str">
        <f>IF(I5="","",VLOOKUP(I5,データ２!$A$2:$B$92,2))</f>
        <v>リトルロジャース</v>
      </c>
      <c r="K5" s="6">
        <v>10</v>
      </c>
      <c r="L5" s="31" t="str">
        <f>IF(K5="","",VLOOKUP(K5,データ２!$A$2:$B$92,2))</f>
        <v>ゼットタイガー</v>
      </c>
      <c r="M5" s="6">
        <v>10</v>
      </c>
      <c r="N5" s="31" t="str">
        <f>IF(M5="","",VLOOKUP(M5,データ２!$A$2:$B$92,2))</f>
        <v>ゼットタイガー</v>
      </c>
      <c r="O5" s="6">
        <v>10</v>
      </c>
      <c r="P5" s="31" t="str">
        <f>IF(O5="","",VLOOKUP(O5,データ２!$A$2:$B$92,2))</f>
        <v>ゼットタイガー</v>
      </c>
      <c r="Q5" s="6">
        <v>6</v>
      </c>
      <c r="R5" s="31" t="str">
        <f>IF(Q5="","",VLOOKUP(Q5,データ２!$A$2:$B$92,2))</f>
        <v>葛飾アニマルズ</v>
      </c>
    </row>
    <row r="6" spans="1:18" ht="13.5" customHeight="1">
      <c r="A6" s="5">
        <v>2</v>
      </c>
      <c r="B6" s="29" t="str">
        <f>IF(A6="","",VLOOKUP(A6,データ２!$A$2:$B$92,2))</f>
        <v>ブルースカイズ</v>
      </c>
      <c r="C6" s="5">
        <v>9</v>
      </c>
      <c r="D6" s="29" t="str">
        <f>IF(C6="","",VLOOKUP(C6,データ２!$A$2:$B$92,2))</f>
        <v>青山イーグルス</v>
      </c>
      <c r="E6" s="5">
        <v>3</v>
      </c>
      <c r="F6" s="29" t="str">
        <f>IF(E6="","",VLOOKUP(E6,データ２!$A$2:$B$92,2))</f>
        <v>品川ツインバード</v>
      </c>
      <c r="G6" s="5">
        <v>4</v>
      </c>
      <c r="H6" s="29" t="str">
        <f>IF(G6="","",VLOOKUP(G6,データ２!$A$2:$B$92,2))</f>
        <v>リトルロジャース</v>
      </c>
      <c r="I6" s="5">
        <v>6</v>
      </c>
      <c r="J6" s="29" t="str">
        <f>IF(I6="","",VLOOKUP(I6,データ２!$A$2:$B$92,2))</f>
        <v>葛飾アニマルズ</v>
      </c>
      <c r="K6" s="5">
        <v>8</v>
      </c>
      <c r="L6" s="29" t="str">
        <f>IF(K6="","",VLOOKUP(K6,データ２!$A$2:$B$92,2))</f>
        <v>ヤングホークス</v>
      </c>
      <c r="M6" s="5">
        <v>1</v>
      </c>
      <c r="N6" s="29" t="str">
        <f>IF(M6="","",VLOOKUP(M6,データ２!$A$2:$B$92,2))</f>
        <v>レッドサンズ</v>
      </c>
      <c r="O6" s="5">
        <v>3</v>
      </c>
      <c r="P6" s="29" t="str">
        <f>IF(O6="","",VLOOKUP(O6,データ２!$A$2:$B$92,2))</f>
        <v>品川ツインバード</v>
      </c>
      <c r="Q6" s="5">
        <v>3</v>
      </c>
      <c r="R6" s="29" t="str">
        <f>IF(Q6="","",VLOOKUP(Q6,データ２!$A$2:$B$92,2))</f>
        <v>品川ツインバード</v>
      </c>
    </row>
    <row r="7" spans="1:18" ht="13.5" customHeight="1">
      <c r="A7" s="17" t="s">
        <v>5</v>
      </c>
      <c r="B7" s="30"/>
      <c r="C7" s="17" t="s">
        <v>14</v>
      </c>
      <c r="D7" s="30"/>
      <c r="E7" s="17" t="s">
        <v>6</v>
      </c>
      <c r="F7" s="30"/>
      <c r="G7" s="17" t="s">
        <v>47</v>
      </c>
      <c r="H7" s="30"/>
      <c r="I7" s="17" t="s">
        <v>60</v>
      </c>
      <c r="J7" s="30"/>
      <c r="K7" s="17" t="s">
        <v>65</v>
      </c>
      <c r="L7" s="30"/>
      <c r="M7" s="17" t="s">
        <v>92</v>
      </c>
      <c r="N7" s="30"/>
      <c r="O7" s="17" t="s">
        <v>97</v>
      </c>
      <c r="P7" s="30"/>
      <c r="Q7" s="17" t="s">
        <v>102</v>
      </c>
      <c r="R7" s="30"/>
    </row>
    <row r="8" spans="1:18" ht="13.5" customHeight="1">
      <c r="A8" s="6">
        <v>9</v>
      </c>
      <c r="B8" s="31" t="str">
        <f>IF(A8="","",VLOOKUP(A8,データ２!$A$2:$B$92,2))</f>
        <v>青山イーグルス</v>
      </c>
      <c r="C8" s="6">
        <v>10</v>
      </c>
      <c r="D8" s="31" t="str">
        <f>IF(C8="","",VLOOKUP(C8,データ２!$A$2:$B$92,2))</f>
        <v>ゼットタイガー</v>
      </c>
      <c r="E8" s="6">
        <v>6</v>
      </c>
      <c r="F8" s="31" t="str">
        <f>IF(E8="","",VLOOKUP(E8,データ２!$A$2:$B$92,2))</f>
        <v>葛飾アニマルズ</v>
      </c>
      <c r="G8" s="6">
        <v>9</v>
      </c>
      <c r="H8" s="31" t="str">
        <f>IF(G8="","",VLOOKUP(G8,データ２!$A$2:$B$92,2))</f>
        <v>青山イーグルス</v>
      </c>
      <c r="I8" s="6">
        <v>10</v>
      </c>
      <c r="J8" s="31" t="str">
        <f>IF(I8="","",VLOOKUP(I8,データ２!$A$2:$B$92,2))</f>
        <v>ゼットタイガー</v>
      </c>
      <c r="K8" s="6">
        <v>9</v>
      </c>
      <c r="L8" s="31" t="str">
        <f>IF(K8="","",VLOOKUP(K8,データ２!$A$2:$B$92,2))</f>
        <v>青山イーグルス</v>
      </c>
      <c r="M8" s="6">
        <v>9</v>
      </c>
      <c r="N8" s="31" t="str">
        <f>IF(M8="","",VLOOKUP(M8,データ２!$A$2:$B$92,2))</f>
        <v>青山イーグルス</v>
      </c>
      <c r="O8" s="6">
        <v>9</v>
      </c>
      <c r="P8" s="31" t="str">
        <f>IF(O8="","",VLOOKUP(O8,データ２!$A$2:$B$92,2))</f>
        <v>青山イーグルス</v>
      </c>
      <c r="Q8" s="6">
        <v>5</v>
      </c>
      <c r="R8" s="31" t="str">
        <f>IF(Q8="","",VLOOKUP(Q8,データ２!$A$2:$B$92,2))</f>
        <v>西新宿ヤンキース</v>
      </c>
    </row>
    <row r="9" spans="1:18" ht="13.5" customHeight="1">
      <c r="A9" s="5">
        <v>3</v>
      </c>
      <c r="B9" s="29" t="str">
        <f>IF(A9="","",VLOOKUP(A9,データ２!$A$2:$B$92,2))</f>
        <v>品川ツインバード</v>
      </c>
      <c r="C9" s="5">
        <v>7</v>
      </c>
      <c r="D9" s="29" t="str">
        <f>IF(C9="","",VLOOKUP(C9,データ２!$A$2:$B$92,2))</f>
        <v>羽沢フォースターズ</v>
      </c>
      <c r="E9" s="5">
        <v>4</v>
      </c>
      <c r="F9" s="29" t="str">
        <f>IF(E9="","",VLOOKUP(E9,データ２!$A$2:$B$92,2))</f>
        <v>リトルロジャース</v>
      </c>
      <c r="G9" s="5">
        <v>5</v>
      </c>
      <c r="H9" s="29" t="str">
        <f>IF(G9="","",VLOOKUP(G9,データ２!$A$2:$B$92,2))</f>
        <v>西新宿ヤンキース</v>
      </c>
      <c r="I9" s="5">
        <v>7</v>
      </c>
      <c r="J9" s="29" t="str">
        <f>IF(I9="","",VLOOKUP(I9,データ２!$A$2:$B$92,2))</f>
        <v>羽沢フォースターズ</v>
      </c>
      <c r="K9" s="5">
        <v>1</v>
      </c>
      <c r="L9" s="29" t="str">
        <f>IF(K9="","",VLOOKUP(K9,データ２!$A$2:$B$92,2))</f>
        <v>レッドサンズ</v>
      </c>
      <c r="M9" s="5">
        <v>2</v>
      </c>
      <c r="N9" s="29" t="str">
        <f>IF(M9="","",VLOOKUP(M9,データ２!$A$2:$B$92,2))</f>
        <v>ブルースカイズ</v>
      </c>
      <c r="O9" s="5">
        <v>4</v>
      </c>
      <c r="P9" s="29" t="str">
        <f>IF(O9="","",VLOOKUP(O9,データ２!$A$2:$B$92,2))</f>
        <v>リトルロジャース</v>
      </c>
      <c r="Q9" s="5">
        <v>4</v>
      </c>
      <c r="R9" s="29" t="str">
        <f>IF(Q9="","",VLOOKUP(Q9,データ２!$A$2:$B$92,2))</f>
        <v>リトルロジャース</v>
      </c>
    </row>
    <row r="10" spans="1:18" ht="13.5" customHeight="1">
      <c r="A10" s="17" t="s">
        <v>7</v>
      </c>
      <c r="B10" s="30"/>
      <c r="C10" s="17" t="s">
        <v>15</v>
      </c>
      <c r="D10" s="30"/>
      <c r="E10" s="17" t="s">
        <v>8</v>
      </c>
      <c r="F10" s="30"/>
      <c r="G10" s="17" t="s">
        <v>48</v>
      </c>
      <c r="H10" s="30"/>
      <c r="I10" s="17" t="s">
        <v>61</v>
      </c>
      <c r="J10" s="30"/>
      <c r="K10" s="17" t="s">
        <v>66</v>
      </c>
      <c r="L10" s="30"/>
      <c r="M10" s="17" t="s">
        <v>93</v>
      </c>
      <c r="N10" s="30"/>
      <c r="O10" s="17" t="s">
        <v>98</v>
      </c>
      <c r="P10" s="30"/>
      <c r="Q10" s="17" t="s">
        <v>103</v>
      </c>
      <c r="R10" s="30"/>
    </row>
    <row r="11" spans="1:18" ht="13.5" customHeight="1">
      <c r="A11" s="6">
        <v>8</v>
      </c>
      <c r="B11" s="31" t="str">
        <f>IF(A11="","",VLOOKUP(A11,データ２!$A$2:$B$92,2))</f>
        <v>ヤングホークス</v>
      </c>
      <c r="C11" s="6">
        <v>8</v>
      </c>
      <c r="D11" s="31" t="str">
        <f>IF(C11="","",VLOOKUP(C11,データ２!$A$2:$B$92,2))</f>
        <v>ヤングホークス</v>
      </c>
      <c r="E11" s="6">
        <v>5</v>
      </c>
      <c r="F11" s="31" t="str">
        <f>IF(E11="","",VLOOKUP(E11,データ２!$A$2:$B$92,2))</f>
        <v>西新宿ヤンキース</v>
      </c>
      <c r="G11" s="6">
        <v>8</v>
      </c>
      <c r="H11" s="31" t="str">
        <f>IF(G11="","",VLOOKUP(G11,データ２!$A$2:$B$92,2))</f>
        <v>ヤングホークス</v>
      </c>
      <c r="I11" s="6">
        <v>9</v>
      </c>
      <c r="J11" s="31" t="str">
        <f>IF(I11="","",VLOOKUP(I11,データ２!$A$2:$B$92,2))</f>
        <v>青山イーグルス</v>
      </c>
      <c r="K11" s="6">
        <v>6</v>
      </c>
      <c r="L11" s="31" t="str">
        <f>IF(K11="","",VLOOKUP(K11,データ２!$A$2:$B$92,2))</f>
        <v>葛飾アニマルズ</v>
      </c>
      <c r="M11" s="6">
        <v>8</v>
      </c>
      <c r="N11" s="31" t="str">
        <f>IF(M11="","",VLOOKUP(M11,データ２!$A$2:$B$92,2))</f>
        <v>ヤングホークス</v>
      </c>
      <c r="O11" s="6">
        <v>8</v>
      </c>
      <c r="P11" s="31" t="str">
        <f>IF(O11="","",VLOOKUP(O11,データ２!$A$2:$B$92,2))</f>
        <v>ヤングホークス</v>
      </c>
      <c r="Q11" s="6">
        <v>10</v>
      </c>
      <c r="R11" s="31" t="str">
        <f>IF(Q11="","",VLOOKUP(Q11,データ２!$A$2:$B$92,2))</f>
        <v>ゼットタイガー</v>
      </c>
    </row>
    <row r="12" spans="1:18" ht="13.5" customHeight="1">
      <c r="A12" s="5">
        <v>4</v>
      </c>
      <c r="B12" s="29" t="str">
        <f>IF(A12="","",VLOOKUP(A12,データ２!$A$2:$B$92,2))</f>
        <v>リトルロジャース</v>
      </c>
      <c r="C12" s="5">
        <v>3</v>
      </c>
      <c r="D12" s="29" t="str">
        <f>IF(C12="","",VLOOKUP(C12,データ２!$A$2:$B$92,2))</f>
        <v>品川ツインバード</v>
      </c>
      <c r="E12" s="5">
        <v>8</v>
      </c>
      <c r="F12" s="29" t="str">
        <f>IF(E12="","",VLOOKUP(E12,データ２!$A$2:$B$92,2))</f>
        <v>ヤングホークス</v>
      </c>
      <c r="G12" s="5">
        <v>6</v>
      </c>
      <c r="H12" s="29" t="str">
        <f>IF(G12="","",VLOOKUP(G12,データ２!$A$2:$B$92,2))</f>
        <v>葛飾アニマルズ</v>
      </c>
      <c r="I12" s="5">
        <v>1</v>
      </c>
      <c r="J12" s="29" t="str">
        <f>IF(I12="","",VLOOKUP(I12,データ２!$A$2:$B$92,2))</f>
        <v>レッドサンズ</v>
      </c>
      <c r="K12" s="5">
        <v>2</v>
      </c>
      <c r="L12" s="29" t="str">
        <f>IF(K12="","",VLOOKUP(K12,データ２!$A$2:$B$92,2))</f>
        <v>ブルースカイズ</v>
      </c>
      <c r="M12" s="5">
        <v>3</v>
      </c>
      <c r="N12" s="29" t="str">
        <f>IF(M12="","",VLOOKUP(M12,データ２!$A$2:$B$92,2))</f>
        <v>品川ツインバード</v>
      </c>
      <c r="O12" s="5">
        <v>5</v>
      </c>
      <c r="P12" s="29" t="str">
        <f>IF(O12="","",VLOOKUP(O12,データ２!$A$2:$B$92,2))</f>
        <v>西新宿ヤンキース</v>
      </c>
      <c r="Q12" s="5">
        <v>5</v>
      </c>
      <c r="R12" s="29" t="str">
        <f>IF(Q12="","",VLOOKUP(Q12,データ２!$A$2:$B$92,2))</f>
        <v>西新宿ヤンキース</v>
      </c>
    </row>
    <row r="13" spans="1:18" ht="13.5" customHeight="1">
      <c r="A13" s="17" t="s">
        <v>9</v>
      </c>
      <c r="B13" s="30"/>
      <c r="C13" s="17" t="s">
        <v>16</v>
      </c>
      <c r="D13" s="30"/>
      <c r="E13" s="17" t="s">
        <v>10</v>
      </c>
      <c r="F13" s="30"/>
      <c r="G13" s="17" t="s">
        <v>49</v>
      </c>
      <c r="H13" s="30"/>
      <c r="I13" s="17" t="s">
        <v>62</v>
      </c>
      <c r="J13" s="30"/>
      <c r="K13" s="17" t="s">
        <v>89</v>
      </c>
      <c r="L13" s="30"/>
      <c r="M13" s="17" t="s">
        <v>94</v>
      </c>
      <c r="N13" s="30"/>
      <c r="O13" s="17" t="s">
        <v>99</v>
      </c>
      <c r="P13" s="30"/>
      <c r="Q13" s="17" t="s">
        <v>104</v>
      </c>
      <c r="R13" s="30"/>
    </row>
    <row r="14" spans="1:18" ht="13.5" customHeight="1">
      <c r="A14" s="6">
        <v>7</v>
      </c>
      <c r="B14" s="31" t="str">
        <f>IF(A14="","",VLOOKUP(A14,データ２!$A$2:$B$92,2))</f>
        <v>羽沢フォースターズ</v>
      </c>
      <c r="C14" s="6">
        <v>4</v>
      </c>
      <c r="D14" s="31" t="str">
        <f>IF(C14="","",VLOOKUP(C14,データ２!$A$2:$B$92,2))</f>
        <v>リトルロジャース</v>
      </c>
      <c r="E14" s="6">
        <v>10</v>
      </c>
      <c r="F14" s="31" t="str">
        <f>IF(E14="","",VLOOKUP(E14,データ２!$A$2:$B$92,2))</f>
        <v>ゼットタイガー</v>
      </c>
      <c r="G14" s="6">
        <v>7</v>
      </c>
      <c r="H14" s="31" t="str">
        <f>IF(G14="","",VLOOKUP(G14,データ２!$A$2:$B$92,2))</f>
        <v>羽沢フォースターズ</v>
      </c>
      <c r="I14" s="6">
        <v>4</v>
      </c>
      <c r="J14" s="31" t="str">
        <f>IF(I14="","",VLOOKUP(I14,データ２!$A$2:$B$92,2))</f>
        <v>リトルロジャース</v>
      </c>
      <c r="K14" s="6">
        <v>5</v>
      </c>
      <c r="L14" s="31" t="str">
        <f>IF(K14="","",VLOOKUP(K14,データ２!$A$2:$B$92,2))</f>
        <v>西新宿ヤンキース</v>
      </c>
      <c r="M14" s="6">
        <v>7</v>
      </c>
      <c r="N14" s="31" t="str">
        <f>IF(M14="","",VLOOKUP(M14,データ２!$A$2:$B$92,2))</f>
        <v>羽沢フォースターズ</v>
      </c>
      <c r="O14" s="6">
        <v>7</v>
      </c>
      <c r="P14" s="31" t="str">
        <f>IF(O14="","",VLOOKUP(O14,データ２!$A$2:$B$92,2))</f>
        <v>羽沢フォースターズ</v>
      </c>
      <c r="Q14" s="6">
        <v>9</v>
      </c>
      <c r="R14" s="31" t="str">
        <f>IF(Q14="","",VLOOKUP(Q14,データ２!$A$2:$B$92,2))</f>
        <v>青山イーグルス</v>
      </c>
    </row>
    <row r="15" spans="1:18" ht="13.5" customHeight="1">
      <c r="A15" s="5">
        <v>5</v>
      </c>
      <c r="B15" s="29" t="str">
        <f>IF(A15="","",VLOOKUP(A15,データ２!$A$2:$B$92,2))</f>
        <v>西新宿ヤンキース</v>
      </c>
      <c r="C15" s="5">
        <v>1</v>
      </c>
      <c r="D15" s="29" t="str">
        <f>IF(C15="","",VLOOKUP(C15,データ２!$A$2:$B$92,2))</f>
        <v>レッドサンズ</v>
      </c>
      <c r="E15" s="5">
        <v>1</v>
      </c>
      <c r="F15" s="29" t="str">
        <f>IF(E15="","",VLOOKUP(E15,データ２!$A$2:$B$92,2))</f>
        <v>レッドサンズ</v>
      </c>
      <c r="G15" s="5">
        <v>1</v>
      </c>
      <c r="H15" s="29" t="str">
        <f>IF(G15="","",VLOOKUP(G15,データ２!$A$2:$B$92,2))</f>
        <v>レッドサンズ</v>
      </c>
      <c r="I15" s="5">
        <v>2</v>
      </c>
      <c r="J15" s="29" t="str">
        <f>IF(I15="","",VLOOKUP(I15,データ２!$A$2:$B$92,2))</f>
        <v>ブルースカイズ</v>
      </c>
      <c r="K15" s="5">
        <v>6</v>
      </c>
      <c r="L15" s="29" t="str">
        <f>IF(K15="","",VLOOKUP(K15,データ２!$A$2:$B$92,2))</f>
        <v>葛飾アニマルズ</v>
      </c>
      <c r="M15" s="5">
        <v>4</v>
      </c>
      <c r="N15" s="29" t="str">
        <f>IF(M15="","",VLOOKUP(M15,データ２!$A$2:$B$92,2))</f>
        <v>リトルロジャース</v>
      </c>
      <c r="O15" s="5">
        <v>1</v>
      </c>
      <c r="P15" s="29" t="str">
        <f>IF(O15="","",VLOOKUP(O15,データ２!$A$2:$B$92,2))</f>
        <v>レッドサンズ</v>
      </c>
      <c r="Q15" s="5">
        <v>6</v>
      </c>
      <c r="R15" s="29" t="str">
        <f>IF(Q15="","",VLOOKUP(Q15,データ２!$A$2:$B$92,2))</f>
        <v>葛飾アニマルズ</v>
      </c>
    </row>
    <row r="16" spans="1:18" ht="13.5" customHeight="1">
      <c r="A16" s="17" t="s">
        <v>11</v>
      </c>
      <c r="B16" s="30"/>
      <c r="C16" s="17" t="s">
        <v>17</v>
      </c>
      <c r="D16" s="30"/>
      <c r="E16" s="17" t="s">
        <v>12</v>
      </c>
      <c r="F16" s="30"/>
      <c r="G16" s="17" t="s">
        <v>50</v>
      </c>
      <c r="H16" s="30"/>
      <c r="I16" s="17" t="s">
        <v>63</v>
      </c>
      <c r="J16" s="30"/>
      <c r="K16" s="17" t="s">
        <v>90</v>
      </c>
      <c r="L16" s="30"/>
      <c r="M16" s="17" t="s">
        <v>95</v>
      </c>
      <c r="N16" s="30"/>
      <c r="O16" s="17" t="s">
        <v>100</v>
      </c>
      <c r="P16" s="30"/>
      <c r="Q16" s="17" t="s">
        <v>105</v>
      </c>
      <c r="R16" s="30"/>
    </row>
    <row r="17" spans="1:18" ht="13.5" customHeight="1">
      <c r="A17" s="6">
        <v>6</v>
      </c>
      <c r="B17" s="31" t="str">
        <f>IF(A17="","",VLOOKUP(A17,データ２!$A$2:$B$92,2))</f>
        <v>葛飾アニマルズ</v>
      </c>
      <c r="C17" s="6">
        <v>8</v>
      </c>
      <c r="D17" s="31" t="str">
        <f>IF(C17="","",VLOOKUP(C17,データ２!$A$2:$B$92,2))</f>
        <v>ヤングホークス</v>
      </c>
      <c r="E17" s="6">
        <v>3</v>
      </c>
      <c r="F17" s="31" t="str">
        <f>IF(E17="","",VLOOKUP(E17,データ２!$A$2:$B$92,2))</f>
        <v>品川ツインバード</v>
      </c>
      <c r="G17" s="6">
        <v>5</v>
      </c>
      <c r="H17" s="31" t="str">
        <f>IF(G17="","",VLOOKUP(G17,データ２!$A$2:$B$92,2))</f>
        <v>西新宿ヤンキース</v>
      </c>
      <c r="I17" s="6">
        <v>3</v>
      </c>
      <c r="J17" s="31" t="str">
        <f>IF(I17="","",VLOOKUP(I17,データ２!$A$2:$B$92,2))</f>
        <v>品川ツインバード</v>
      </c>
      <c r="K17" s="6">
        <v>9</v>
      </c>
      <c r="L17" s="31" t="str">
        <f>IF(K17="","",VLOOKUP(K17,データ２!$A$2:$B$92,2))</f>
        <v>青山イーグルス</v>
      </c>
      <c r="M17" s="6">
        <v>6</v>
      </c>
      <c r="N17" s="31" t="str">
        <f>IF(M17="","",VLOOKUP(M17,データ２!$A$2:$B$92,2))</f>
        <v>葛飾アニマルズ</v>
      </c>
      <c r="O17" s="6">
        <v>7</v>
      </c>
      <c r="P17" s="31" t="str">
        <f>IF(O17="","",VLOOKUP(O17,データ２!$A$2:$B$92,2))</f>
        <v>羽沢フォースターズ</v>
      </c>
      <c r="Q17" s="6">
        <v>8</v>
      </c>
      <c r="R17" s="31" t="str">
        <f>IF(Q17="","",VLOOKUP(Q17,データ２!$A$2:$B$92,2))</f>
        <v>ヤングホークス</v>
      </c>
    </row>
    <row r="18" ht="13.5" customHeight="1"/>
    <row r="19" ht="19.5" customHeight="1">
      <c r="A19" s="19" t="s">
        <v>75</v>
      </c>
    </row>
    <row r="20" spans="1:18" ht="13.5" customHeight="1">
      <c r="A20" s="5">
        <f>+A3+10</f>
        <v>11</v>
      </c>
      <c r="B20" s="32" t="str">
        <f>IF(A20="","",VLOOKUP(A20,データ２!$A$2:$B$92,2))</f>
        <v>山野レッドＥ</v>
      </c>
      <c r="C20" s="5">
        <f>+C3+10</f>
        <v>11</v>
      </c>
      <c r="D20" s="32" t="str">
        <f>IF(C20="","",VLOOKUP(C20,データ２!$A$2:$B$92,2))</f>
        <v>山野レッドＥ</v>
      </c>
      <c r="E20" s="5">
        <f>+E3+10</f>
        <v>12</v>
      </c>
      <c r="F20" s="32" t="str">
        <f>IF(E20="","",VLOOKUP(E20,データ２!$A$2:$B$92,2))</f>
        <v>高島エイト</v>
      </c>
      <c r="G20" s="5">
        <f>+G3+10</f>
        <v>13</v>
      </c>
      <c r="H20" s="32" t="str">
        <f>IF(G20="","",VLOOKUP(G20,データ２!$A$2:$B$92,2))</f>
        <v>荒川コンドル</v>
      </c>
      <c r="I20" s="5">
        <f>+I3+10</f>
        <v>12</v>
      </c>
      <c r="J20" s="32" t="str">
        <f>IF(I20="","",VLOOKUP(I20,データ２!$A$2:$B$92,2))</f>
        <v>高島エイト</v>
      </c>
      <c r="K20" s="5">
        <f>+K3+10</f>
        <v>17</v>
      </c>
      <c r="L20" s="32" t="str">
        <f>IF(K20="","",VLOOKUP(K20,データ２!$A$2:$B$92,2))</f>
        <v>リバーサイドJr.</v>
      </c>
      <c r="M20" s="5">
        <f>+M3+10</f>
        <v>15</v>
      </c>
      <c r="N20" s="32" t="str">
        <f>IF(M20="","",VLOOKUP(M20,データ２!$A$2:$B$92,2))</f>
        <v>有馬スワローズ</v>
      </c>
      <c r="O20" s="5">
        <f>+O3+10</f>
        <v>12</v>
      </c>
      <c r="P20" s="32" t="str">
        <f>IF(O20="","",VLOOKUP(O20,データ２!$A$2:$B$92,2))</f>
        <v>高島エイト</v>
      </c>
      <c r="Q20" s="5">
        <f>+Q3+10</f>
        <v>12</v>
      </c>
      <c r="R20" s="32" t="str">
        <f>IF(Q20="","",VLOOKUP(Q20,データ２!$A$2:$B$92,2))</f>
        <v>高島エイト</v>
      </c>
    </row>
    <row r="21" spans="1:18" ht="13.5" customHeight="1">
      <c r="A21" s="17" t="s">
        <v>31</v>
      </c>
      <c r="B21" s="30"/>
      <c r="C21" s="17" t="s">
        <v>32</v>
      </c>
      <c r="D21" s="30"/>
      <c r="E21" s="17" t="s">
        <v>33</v>
      </c>
      <c r="F21" s="30"/>
      <c r="G21" s="17" t="s">
        <v>52</v>
      </c>
      <c r="H21" s="30"/>
      <c r="I21" s="17" t="s">
        <v>57</v>
      </c>
      <c r="J21" s="30"/>
      <c r="K21" s="17" t="s">
        <v>71</v>
      </c>
      <c r="L21" s="30"/>
      <c r="M21" s="17" t="s">
        <v>289</v>
      </c>
      <c r="N21" s="30"/>
      <c r="O21" s="17" t="s">
        <v>294</v>
      </c>
      <c r="P21" s="30"/>
      <c r="Q21" s="17" t="s">
        <v>299</v>
      </c>
      <c r="R21" s="30"/>
    </row>
    <row r="22" spans="1:18" ht="13.5" customHeight="1">
      <c r="A22" s="6">
        <f>+A5+10</f>
        <v>20</v>
      </c>
      <c r="B22" s="33" t="str">
        <f>IF(A22="","",VLOOKUP(A22,データ２!$A$2:$B$92,2))</f>
        <v>大島中央</v>
      </c>
      <c r="C22" s="6">
        <f>+C5+10</f>
        <v>12</v>
      </c>
      <c r="D22" s="33" t="str">
        <f>IF(C22="","",VLOOKUP(C22,データ２!$A$2:$B$92,2))</f>
        <v>高島エイト</v>
      </c>
      <c r="E22" s="6">
        <f>+E5+10</f>
        <v>17</v>
      </c>
      <c r="F22" s="33" t="str">
        <f>IF(E22="","",VLOOKUP(E22,データ２!$A$2:$B$92,2))</f>
        <v>リバーサイドJr.</v>
      </c>
      <c r="G22" s="6">
        <f>+G5+10</f>
        <v>20</v>
      </c>
      <c r="H22" s="33" t="str">
        <f>IF(G22="","",VLOOKUP(G22,データ２!$A$2:$B$92,2))</f>
        <v>大島中央</v>
      </c>
      <c r="I22" s="6">
        <f>+I5+10</f>
        <v>14</v>
      </c>
      <c r="J22" s="33" t="str">
        <f>IF(I22="","",VLOOKUP(I22,データ２!$A$2:$B$92,2))</f>
        <v>出雲ライオンズ</v>
      </c>
      <c r="K22" s="6">
        <f>+K5+10</f>
        <v>20</v>
      </c>
      <c r="L22" s="33" t="str">
        <f>IF(K22="","",VLOOKUP(K22,データ２!$A$2:$B$92,2))</f>
        <v>大島中央</v>
      </c>
      <c r="M22" s="6">
        <f>+M5+10</f>
        <v>20</v>
      </c>
      <c r="N22" s="33" t="str">
        <f>IF(M22="","",VLOOKUP(M22,データ２!$A$2:$B$92,2))</f>
        <v>大島中央</v>
      </c>
      <c r="O22" s="6">
        <f>+O5+10</f>
        <v>20</v>
      </c>
      <c r="P22" s="33" t="str">
        <f>IF(O22="","",VLOOKUP(O22,データ２!$A$2:$B$92,2))</f>
        <v>大島中央</v>
      </c>
      <c r="Q22" s="6">
        <f>+Q5+10</f>
        <v>16</v>
      </c>
      <c r="R22" s="33" t="str">
        <f>IF(Q22="","",VLOOKUP(Q22,データ２!$A$2:$B$92,2))</f>
        <v>西田野球クラブ</v>
      </c>
    </row>
    <row r="23" spans="1:18" ht="13.5" customHeight="1">
      <c r="A23" s="5">
        <f>+A6+10</f>
        <v>12</v>
      </c>
      <c r="B23" s="32" t="str">
        <f>IF(A23="","",VLOOKUP(A23,データ２!$A$2:$B$92,2))</f>
        <v>高島エイト</v>
      </c>
      <c r="C23" s="5">
        <f>+C6+10</f>
        <v>19</v>
      </c>
      <c r="D23" s="32" t="str">
        <f>IF(C23="","",VLOOKUP(C23,データ２!$A$2:$B$92,2))</f>
        <v>番町エンジェルス</v>
      </c>
      <c r="E23" s="5">
        <f>+E6+10</f>
        <v>13</v>
      </c>
      <c r="F23" s="32" t="str">
        <f>IF(E23="","",VLOOKUP(E23,データ２!$A$2:$B$92,2))</f>
        <v>荒川コンドル</v>
      </c>
      <c r="G23" s="5">
        <f>+G6+10</f>
        <v>14</v>
      </c>
      <c r="H23" s="32" t="str">
        <f>IF(G23="","",VLOOKUP(G23,データ２!$A$2:$B$92,2))</f>
        <v>出雲ライオンズ</v>
      </c>
      <c r="I23" s="5">
        <f>+I6+10</f>
        <v>16</v>
      </c>
      <c r="J23" s="32" t="str">
        <f>IF(I23="","",VLOOKUP(I23,データ２!$A$2:$B$92,2))</f>
        <v>西田野球クラブ</v>
      </c>
      <c r="K23" s="5">
        <f>+K6+10</f>
        <v>18</v>
      </c>
      <c r="L23" s="32" t="str">
        <f>IF(K23="","",VLOOKUP(K23,データ２!$A$2:$B$92,2))</f>
        <v>大森ファイターズ</v>
      </c>
      <c r="M23" s="5">
        <f>+M6+10</f>
        <v>11</v>
      </c>
      <c r="N23" s="32" t="str">
        <f>IF(M23="","",VLOOKUP(M23,データ２!$A$2:$B$92,2))</f>
        <v>山野レッドＥ</v>
      </c>
      <c r="O23" s="5">
        <f>+O6+10</f>
        <v>13</v>
      </c>
      <c r="P23" s="32" t="str">
        <f>IF(O23="","",VLOOKUP(O23,データ２!$A$2:$B$92,2))</f>
        <v>荒川コンドル</v>
      </c>
      <c r="Q23" s="5">
        <f>+Q6+10</f>
        <v>13</v>
      </c>
      <c r="R23" s="32" t="str">
        <f>IF(Q23="","",VLOOKUP(Q23,データ２!$A$2:$B$92,2))</f>
        <v>荒川コンドル</v>
      </c>
    </row>
    <row r="24" spans="1:18" ht="13.5" customHeight="1">
      <c r="A24" s="17" t="s">
        <v>34</v>
      </c>
      <c r="B24" s="30"/>
      <c r="C24" s="17" t="s">
        <v>35</v>
      </c>
      <c r="D24" s="30"/>
      <c r="E24" s="17" t="s">
        <v>36</v>
      </c>
      <c r="F24" s="30"/>
      <c r="G24" s="17" t="s">
        <v>53</v>
      </c>
      <c r="H24" s="30"/>
      <c r="I24" s="17" t="s">
        <v>67</v>
      </c>
      <c r="J24" s="30"/>
      <c r="K24" s="17" t="s">
        <v>72</v>
      </c>
      <c r="L24" s="30"/>
      <c r="M24" s="17" t="s">
        <v>290</v>
      </c>
      <c r="N24" s="30"/>
      <c r="O24" s="17" t="s">
        <v>295</v>
      </c>
      <c r="P24" s="30"/>
      <c r="Q24" s="17" t="s">
        <v>300</v>
      </c>
      <c r="R24" s="30"/>
    </row>
    <row r="25" spans="1:18" ht="13.5" customHeight="1">
      <c r="A25" s="6">
        <f>+A8+10</f>
        <v>19</v>
      </c>
      <c r="B25" s="33" t="str">
        <f>IF(A25="","",VLOOKUP(A25,データ２!$A$2:$B$92,2))</f>
        <v>番町エンジェルス</v>
      </c>
      <c r="C25" s="6">
        <f>+C8+10</f>
        <v>20</v>
      </c>
      <c r="D25" s="33" t="str">
        <f>IF(C25="","",VLOOKUP(C25,データ２!$A$2:$B$92,2))</f>
        <v>大島中央</v>
      </c>
      <c r="E25" s="6">
        <f>+E8+10</f>
        <v>16</v>
      </c>
      <c r="F25" s="33" t="str">
        <f>IF(E25="","",VLOOKUP(E25,データ２!$A$2:$B$92,2))</f>
        <v>西田野球クラブ</v>
      </c>
      <c r="G25" s="6">
        <f>+G8+10</f>
        <v>19</v>
      </c>
      <c r="H25" s="33" t="str">
        <f>IF(G25="","",VLOOKUP(G25,データ２!$A$2:$B$92,2))</f>
        <v>番町エンジェルス</v>
      </c>
      <c r="I25" s="6">
        <f>+I8+10</f>
        <v>20</v>
      </c>
      <c r="J25" s="33" t="str">
        <f>IF(I25="","",VLOOKUP(I25,データ２!$A$2:$B$92,2))</f>
        <v>大島中央</v>
      </c>
      <c r="K25" s="6">
        <f>+K8+10</f>
        <v>19</v>
      </c>
      <c r="L25" s="33" t="str">
        <f>IF(K25="","",VLOOKUP(K25,データ２!$A$2:$B$92,2))</f>
        <v>番町エンジェルス</v>
      </c>
      <c r="M25" s="6">
        <f>+M8+10</f>
        <v>19</v>
      </c>
      <c r="N25" s="33" t="str">
        <f>IF(M25="","",VLOOKUP(M25,データ２!$A$2:$B$92,2))</f>
        <v>番町エンジェルス</v>
      </c>
      <c r="O25" s="6">
        <f>+O8+10</f>
        <v>19</v>
      </c>
      <c r="P25" s="33" t="str">
        <f>IF(O25="","",VLOOKUP(O25,データ２!$A$2:$B$92,2))</f>
        <v>番町エンジェルス</v>
      </c>
      <c r="Q25" s="6">
        <f>+Q8+10</f>
        <v>15</v>
      </c>
      <c r="R25" s="33" t="str">
        <f>IF(Q25="","",VLOOKUP(Q25,データ２!$A$2:$B$92,2))</f>
        <v>有馬スワローズ</v>
      </c>
    </row>
    <row r="26" spans="1:18" ht="13.5" customHeight="1">
      <c r="A26" s="5">
        <f>+A9+10</f>
        <v>13</v>
      </c>
      <c r="B26" s="32" t="str">
        <f>IF(A26="","",VLOOKUP(A26,データ２!$A$2:$B$92,2))</f>
        <v>荒川コンドル</v>
      </c>
      <c r="C26" s="5">
        <f>+C9+10</f>
        <v>17</v>
      </c>
      <c r="D26" s="32" t="str">
        <f>IF(C26="","",VLOOKUP(C26,データ２!$A$2:$B$92,2))</f>
        <v>リバーサイドJr.</v>
      </c>
      <c r="E26" s="5">
        <f>+E9+10</f>
        <v>14</v>
      </c>
      <c r="F26" s="32" t="str">
        <f>IF(E26="","",VLOOKUP(E26,データ２!$A$2:$B$92,2))</f>
        <v>出雲ライオンズ</v>
      </c>
      <c r="G26" s="5">
        <f>+G9+10</f>
        <v>15</v>
      </c>
      <c r="H26" s="32" t="str">
        <f>IF(G26="","",VLOOKUP(G26,データ２!$A$2:$B$92,2))</f>
        <v>有馬スワローズ</v>
      </c>
      <c r="I26" s="5">
        <f>+I9+10</f>
        <v>17</v>
      </c>
      <c r="J26" s="32" t="str">
        <f>IF(I26="","",VLOOKUP(I26,データ２!$A$2:$B$92,2))</f>
        <v>リバーサイドJr.</v>
      </c>
      <c r="K26" s="5">
        <f>+K9+10</f>
        <v>11</v>
      </c>
      <c r="L26" s="32" t="str">
        <f>IF(K26="","",VLOOKUP(K26,データ２!$A$2:$B$92,2))</f>
        <v>山野レッドＥ</v>
      </c>
      <c r="M26" s="5">
        <f>+M9+10</f>
        <v>12</v>
      </c>
      <c r="N26" s="32" t="str">
        <f>IF(M26="","",VLOOKUP(M26,データ２!$A$2:$B$92,2))</f>
        <v>高島エイト</v>
      </c>
      <c r="O26" s="5">
        <f>+O9+10</f>
        <v>14</v>
      </c>
      <c r="P26" s="32" t="str">
        <f>IF(O26="","",VLOOKUP(O26,データ２!$A$2:$B$92,2))</f>
        <v>出雲ライオンズ</v>
      </c>
      <c r="Q26" s="5">
        <f>+Q9+10</f>
        <v>14</v>
      </c>
      <c r="R26" s="32" t="str">
        <f>IF(Q26="","",VLOOKUP(Q26,データ２!$A$2:$B$92,2))</f>
        <v>出雲ライオンズ</v>
      </c>
    </row>
    <row r="27" spans="1:18" ht="13.5" customHeight="1">
      <c r="A27" s="17" t="s">
        <v>37</v>
      </c>
      <c r="B27" s="30"/>
      <c r="C27" s="17" t="s">
        <v>38</v>
      </c>
      <c r="D27" s="30"/>
      <c r="E27" s="17" t="s">
        <v>39</v>
      </c>
      <c r="F27" s="30"/>
      <c r="G27" s="17" t="s">
        <v>54</v>
      </c>
      <c r="H27" s="30"/>
      <c r="I27" s="17" t="s">
        <v>68</v>
      </c>
      <c r="J27" s="30"/>
      <c r="K27" s="17" t="s">
        <v>73</v>
      </c>
      <c r="L27" s="30"/>
      <c r="M27" s="17" t="s">
        <v>291</v>
      </c>
      <c r="N27" s="30"/>
      <c r="O27" s="17" t="s">
        <v>296</v>
      </c>
      <c r="P27" s="30"/>
      <c r="Q27" s="17" t="s">
        <v>301</v>
      </c>
      <c r="R27" s="30"/>
    </row>
    <row r="28" spans="1:18" ht="13.5" customHeight="1">
      <c r="A28" s="6">
        <f>+A11+10</f>
        <v>18</v>
      </c>
      <c r="B28" s="33" t="str">
        <f>IF(A28="","",VLOOKUP(A28,データ２!$A$2:$B$92,2))</f>
        <v>大森ファイターズ</v>
      </c>
      <c r="C28" s="6">
        <f>+C11+10</f>
        <v>18</v>
      </c>
      <c r="D28" s="33" t="str">
        <f>IF(C28="","",VLOOKUP(C28,データ２!$A$2:$B$92,2))</f>
        <v>大森ファイターズ</v>
      </c>
      <c r="E28" s="6">
        <f>+E11+10</f>
        <v>15</v>
      </c>
      <c r="F28" s="33" t="str">
        <f>IF(E28="","",VLOOKUP(E28,データ２!$A$2:$B$92,2))</f>
        <v>有馬スワローズ</v>
      </c>
      <c r="G28" s="6">
        <f>+G11+10</f>
        <v>18</v>
      </c>
      <c r="H28" s="33" t="str">
        <f>IF(G28="","",VLOOKUP(G28,データ２!$A$2:$B$92,2))</f>
        <v>大森ファイターズ</v>
      </c>
      <c r="I28" s="6">
        <f>+I11+10</f>
        <v>19</v>
      </c>
      <c r="J28" s="33" t="str">
        <f>IF(I28="","",VLOOKUP(I28,データ２!$A$2:$B$92,2))</f>
        <v>番町エンジェルス</v>
      </c>
      <c r="K28" s="6">
        <f>+K11+10</f>
        <v>16</v>
      </c>
      <c r="L28" s="33" t="str">
        <f>IF(K28="","",VLOOKUP(K28,データ２!$A$2:$B$92,2))</f>
        <v>西田野球クラブ</v>
      </c>
      <c r="M28" s="6">
        <f>+M11+10</f>
        <v>18</v>
      </c>
      <c r="N28" s="33" t="str">
        <f>IF(M28="","",VLOOKUP(M28,データ２!$A$2:$B$92,2))</f>
        <v>大森ファイターズ</v>
      </c>
      <c r="O28" s="6">
        <f>+O11+10</f>
        <v>18</v>
      </c>
      <c r="P28" s="33" t="str">
        <f>IF(O28="","",VLOOKUP(O28,データ２!$A$2:$B$92,2))</f>
        <v>大森ファイターズ</v>
      </c>
      <c r="Q28" s="6">
        <f>+Q11+10</f>
        <v>20</v>
      </c>
      <c r="R28" s="33" t="str">
        <f>IF(Q28="","",VLOOKUP(Q28,データ２!$A$2:$B$92,2))</f>
        <v>大島中央</v>
      </c>
    </row>
    <row r="29" spans="1:18" ht="13.5" customHeight="1">
      <c r="A29" s="5">
        <f>+A12+10</f>
        <v>14</v>
      </c>
      <c r="B29" s="32" t="str">
        <f>IF(A29="","",VLOOKUP(A29,データ２!$A$2:$B$92,2))</f>
        <v>出雲ライオンズ</v>
      </c>
      <c r="C29" s="5">
        <f>+C12+10</f>
        <v>13</v>
      </c>
      <c r="D29" s="32" t="str">
        <f>IF(C29="","",VLOOKUP(C29,データ２!$A$2:$B$92,2))</f>
        <v>荒川コンドル</v>
      </c>
      <c r="E29" s="5">
        <f>+E12+10</f>
        <v>18</v>
      </c>
      <c r="F29" s="32" t="str">
        <f>IF(E29="","",VLOOKUP(E29,データ２!$A$2:$B$92,2))</f>
        <v>大森ファイターズ</v>
      </c>
      <c r="G29" s="5">
        <f>+G12+10</f>
        <v>16</v>
      </c>
      <c r="H29" s="32" t="str">
        <f>IF(G29="","",VLOOKUP(G29,データ２!$A$2:$B$92,2))</f>
        <v>西田野球クラブ</v>
      </c>
      <c r="I29" s="5">
        <f>+I12+10</f>
        <v>11</v>
      </c>
      <c r="J29" s="32" t="str">
        <f>IF(I29="","",VLOOKUP(I29,データ２!$A$2:$B$92,2))</f>
        <v>山野レッドＥ</v>
      </c>
      <c r="K29" s="5">
        <f>+K12+10</f>
        <v>12</v>
      </c>
      <c r="L29" s="32" t="str">
        <f>IF(K29="","",VLOOKUP(K29,データ２!$A$2:$B$92,2))</f>
        <v>高島エイト</v>
      </c>
      <c r="M29" s="5">
        <f>+M12+10</f>
        <v>13</v>
      </c>
      <c r="N29" s="32" t="str">
        <f>IF(M29="","",VLOOKUP(M29,データ２!$A$2:$B$92,2))</f>
        <v>荒川コンドル</v>
      </c>
      <c r="O29" s="5">
        <f>+O12+10</f>
        <v>15</v>
      </c>
      <c r="P29" s="32" t="str">
        <f>IF(O29="","",VLOOKUP(O29,データ２!$A$2:$B$92,2))</f>
        <v>有馬スワローズ</v>
      </c>
      <c r="Q29" s="5">
        <f>+Q12+10</f>
        <v>15</v>
      </c>
      <c r="R29" s="32" t="str">
        <f>IF(Q29="","",VLOOKUP(Q29,データ２!$A$2:$B$92,2))</f>
        <v>有馬スワローズ</v>
      </c>
    </row>
    <row r="30" spans="1:18" ht="13.5" customHeight="1">
      <c r="A30" s="17" t="s">
        <v>40</v>
      </c>
      <c r="B30" s="30"/>
      <c r="C30" s="17" t="s">
        <v>41</v>
      </c>
      <c r="D30" s="30"/>
      <c r="E30" s="17" t="s">
        <v>42</v>
      </c>
      <c r="F30" s="30"/>
      <c r="G30" s="17" t="s">
        <v>55</v>
      </c>
      <c r="H30" s="30"/>
      <c r="I30" s="17" t="s">
        <v>69</v>
      </c>
      <c r="J30" s="30"/>
      <c r="K30" s="17" t="s">
        <v>287</v>
      </c>
      <c r="L30" s="30"/>
      <c r="M30" s="17" t="s">
        <v>292</v>
      </c>
      <c r="N30" s="30"/>
      <c r="O30" s="17" t="s">
        <v>297</v>
      </c>
      <c r="P30" s="30"/>
      <c r="Q30" s="17" t="s">
        <v>302</v>
      </c>
      <c r="R30" s="30"/>
    </row>
    <row r="31" spans="1:18" ht="13.5" customHeight="1">
      <c r="A31" s="6">
        <f>+A14+10</f>
        <v>17</v>
      </c>
      <c r="B31" s="33" t="str">
        <f>IF(A31="","",VLOOKUP(A31,データ２!$A$2:$B$92,2))</f>
        <v>リバーサイドJr.</v>
      </c>
      <c r="C31" s="6">
        <f>+C14+10</f>
        <v>14</v>
      </c>
      <c r="D31" s="33" t="str">
        <f>IF(C31="","",VLOOKUP(C31,データ２!$A$2:$B$92,2))</f>
        <v>出雲ライオンズ</v>
      </c>
      <c r="E31" s="6">
        <f>+E14+10</f>
        <v>20</v>
      </c>
      <c r="F31" s="33" t="str">
        <f>IF(E31="","",VLOOKUP(E31,データ２!$A$2:$B$92,2))</f>
        <v>大島中央</v>
      </c>
      <c r="G31" s="6">
        <f>+G14+10</f>
        <v>17</v>
      </c>
      <c r="H31" s="33" t="str">
        <f>IF(G31="","",VLOOKUP(G31,データ２!$A$2:$B$92,2))</f>
        <v>リバーサイドJr.</v>
      </c>
      <c r="I31" s="6">
        <f>+I14+10</f>
        <v>14</v>
      </c>
      <c r="J31" s="33" t="str">
        <f>IF(I31="","",VLOOKUP(I31,データ２!$A$2:$B$92,2))</f>
        <v>出雲ライオンズ</v>
      </c>
      <c r="K31" s="6">
        <f>+K14+10</f>
        <v>15</v>
      </c>
      <c r="L31" s="33" t="str">
        <f>IF(K31="","",VLOOKUP(K31,データ２!$A$2:$B$92,2))</f>
        <v>有馬スワローズ</v>
      </c>
      <c r="M31" s="6">
        <f>+M14+10</f>
        <v>17</v>
      </c>
      <c r="N31" s="33" t="str">
        <f>IF(M31="","",VLOOKUP(M31,データ２!$A$2:$B$92,2))</f>
        <v>リバーサイドJr.</v>
      </c>
      <c r="O31" s="6">
        <f>+O14+10</f>
        <v>17</v>
      </c>
      <c r="P31" s="33" t="str">
        <f>IF(O31="","",VLOOKUP(O31,データ２!$A$2:$B$92,2))</f>
        <v>リバーサイドJr.</v>
      </c>
      <c r="Q31" s="6">
        <f>+Q14+10</f>
        <v>19</v>
      </c>
      <c r="R31" s="33" t="str">
        <f>IF(Q31="","",VLOOKUP(Q31,データ２!$A$2:$B$92,2))</f>
        <v>番町エンジェルス</v>
      </c>
    </row>
    <row r="32" spans="1:18" ht="13.5" customHeight="1">
      <c r="A32" s="5">
        <f>+A15+10</f>
        <v>15</v>
      </c>
      <c r="B32" s="32" t="str">
        <f>IF(A32="","",VLOOKUP(A32,データ２!$A$2:$B$92,2))</f>
        <v>有馬スワローズ</v>
      </c>
      <c r="C32" s="5">
        <f>+C15+10</f>
        <v>11</v>
      </c>
      <c r="D32" s="32" t="str">
        <f>IF(C32="","",VLOOKUP(C32,データ２!$A$2:$B$92,2))</f>
        <v>山野レッドＥ</v>
      </c>
      <c r="E32" s="5">
        <f>+E15+10</f>
        <v>11</v>
      </c>
      <c r="F32" s="32" t="str">
        <f>IF(E32="","",VLOOKUP(E32,データ２!$A$2:$B$92,2))</f>
        <v>山野レッドＥ</v>
      </c>
      <c r="G32" s="5">
        <f>+G15+10</f>
        <v>11</v>
      </c>
      <c r="H32" s="32" t="str">
        <f>IF(G32="","",VLOOKUP(G32,データ２!$A$2:$B$92,2))</f>
        <v>山野レッドＥ</v>
      </c>
      <c r="I32" s="5">
        <f>+I15+10</f>
        <v>12</v>
      </c>
      <c r="J32" s="32" t="str">
        <f>IF(I32="","",VLOOKUP(I32,データ２!$A$2:$B$92,2))</f>
        <v>高島エイト</v>
      </c>
      <c r="K32" s="5">
        <f>+K15+10</f>
        <v>16</v>
      </c>
      <c r="L32" s="32" t="str">
        <f>IF(K32="","",VLOOKUP(K32,データ２!$A$2:$B$92,2))</f>
        <v>西田野球クラブ</v>
      </c>
      <c r="M32" s="5">
        <f>+M15+10</f>
        <v>14</v>
      </c>
      <c r="N32" s="32" t="str">
        <f>IF(M32="","",VLOOKUP(M32,データ２!$A$2:$B$92,2))</f>
        <v>出雲ライオンズ</v>
      </c>
      <c r="O32" s="5">
        <f>+O15+10</f>
        <v>11</v>
      </c>
      <c r="P32" s="32" t="str">
        <f>IF(O32="","",VLOOKUP(O32,データ２!$A$2:$B$92,2))</f>
        <v>山野レッドＥ</v>
      </c>
      <c r="Q32" s="5">
        <f>+Q15+10</f>
        <v>16</v>
      </c>
      <c r="R32" s="32" t="str">
        <f>IF(Q32="","",VLOOKUP(Q32,データ２!$A$2:$B$92,2))</f>
        <v>西田野球クラブ</v>
      </c>
    </row>
    <row r="33" spans="1:18" ht="13.5">
      <c r="A33" s="17" t="s">
        <v>43</v>
      </c>
      <c r="B33" s="30"/>
      <c r="C33" s="17" t="s">
        <v>44</v>
      </c>
      <c r="D33" s="30"/>
      <c r="E33" s="17" t="s">
        <v>45</v>
      </c>
      <c r="F33" s="30"/>
      <c r="G33" s="17" t="s">
        <v>56</v>
      </c>
      <c r="H33" s="30"/>
      <c r="I33" s="17" t="s">
        <v>70</v>
      </c>
      <c r="J33" s="30"/>
      <c r="K33" s="17" t="s">
        <v>288</v>
      </c>
      <c r="L33" s="30"/>
      <c r="M33" s="17" t="s">
        <v>293</v>
      </c>
      <c r="N33" s="30"/>
      <c r="O33" s="17" t="s">
        <v>298</v>
      </c>
      <c r="P33" s="30"/>
      <c r="Q33" s="17" t="s">
        <v>303</v>
      </c>
      <c r="R33" s="30"/>
    </row>
    <row r="34" spans="1:18" ht="13.5" customHeight="1">
      <c r="A34" s="6">
        <f>+A17+10</f>
        <v>16</v>
      </c>
      <c r="B34" s="33" t="str">
        <f>IF(A34="","",VLOOKUP(A34,データ２!$A$2:$B$92,2))</f>
        <v>西田野球クラブ</v>
      </c>
      <c r="C34" s="6">
        <f>+C17+10</f>
        <v>18</v>
      </c>
      <c r="D34" s="33" t="str">
        <f>IF(C34="","",VLOOKUP(C34,データ２!$A$2:$B$92,2))</f>
        <v>大森ファイターズ</v>
      </c>
      <c r="E34" s="6">
        <f>+E17+10</f>
        <v>13</v>
      </c>
      <c r="F34" s="33" t="str">
        <f>IF(E34="","",VLOOKUP(E34,データ２!$A$2:$B$92,2))</f>
        <v>荒川コンドル</v>
      </c>
      <c r="G34" s="6">
        <f>+G17+10</f>
        <v>15</v>
      </c>
      <c r="H34" s="33" t="str">
        <f>IF(G34="","",VLOOKUP(G34,データ２!$A$2:$B$92,2))</f>
        <v>有馬スワローズ</v>
      </c>
      <c r="I34" s="6">
        <f>+I17+10</f>
        <v>13</v>
      </c>
      <c r="J34" s="33" t="str">
        <f>IF(I34="","",VLOOKUP(I34,データ２!$A$2:$B$92,2))</f>
        <v>荒川コンドル</v>
      </c>
      <c r="K34" s="6">
        <f>+K17+10</f>
        <v>19</v>
      </c>
      <c r="L34" s="33" t="str">
        <f>IF(K34="","",VLOOKUP(K34,データ２!$A$2:$B$92,2))</f>
        <v>番町エンジェルス</v>
      </c>
      <c r="M34" s="6">
        <f>+M17+10</f>
        <v>16</v>
      </c>
      <c r="N34" s="33" t="str">
        <f>IF(M34="","",VLOOKUP(M34,データ２!$A$2:$B$92,2))</f>
        <v>西田野球クラブ</v>
      </c>
      <c r="O34" s="6">
        <f>+O17+10</f>
        <v>17</v>
      </c>
      <c r="P34" s="33" t="str">
        <f>IF(O34="","",VLOOKUP(O34,データ２!$A$2:$B$92,2))</f>
        <v>リバーサイドJr.</v>
      </c>
      <c r="Q34" s="6">
        <f>+Q17+10</f>
        <v>18</v>
      </c>
      <c r="R34" s="33" t="str">
        <f>IF(Q34="","",VLOOKUP(Q34,データ２!$A$2:$B$92,2))</f>
        <v>大森ファイターズ</v>
      </c>
    </row>
    <row r="36" ht="19.5" customHeight="1">
      <c r="A36" s="19" t="s">
        <v>79</v>
      </c>
    </row>
    <row r="37" spans="1:18" ht="13.5" customHeight="1">
      <c r="A37" s="5">
        <f>+A20+10</f>
        <v>21</v>
      </c>
      <c r="B37" s="32" t="str">
        <f>IF(A37="","",VLOOKUP(A37,データ２!$A$2:$B$92,2))</f>
        <v>杉一野球クラブ</v>
      </c>
      <c r="C37" s="5">
        <f>+C20+10</f>
        <v>21</v>
      </c>
      <c r="D37" s="32" t="str">
        <f>IF(C37="","",VLOOKUP(C37,データ２!$A$2:$B$92,2))</f>
        <v>杉一野球クラブ</v>
      </c>
      <c r="E37" s="5">
        <f>+E20+10</f>
        <v>22</v>
      </c>
      <c r="F37" s="32" t="str">
        <f>IF(E37="","",VLOOKUP(E37,データ２!$A$2:$B$92,2))</f>
        <v>不動パイレーツ</v>
      </c>
      <c r="G37" s="5">
        <f>+G20+10</f>
        <v>23</v>
      </c>
      <c r="H37" s="32" t="str">
        <f>IF(G37="","",VLOOKUP(G37,データ２!$A$2:$B$92,2))</f>
        <v>球友ジュニアーズ</v>
      </c>
      <c r="I37" s="5">
        <f>+I20+10</f>
        <v>22</v>
      </c>
      <c r="J37" s="32" t="str">
        <f>IF(I37="","",VLOOKUP(I37,データ２!$A$2:$B$92,2))</f>
        <v>不動パイレーツ</v>
      </c>
      <c r="K37" s="5">
        <f>+K20+10</f>
        <v>27</v>
      </c>
      <c r="L37" s="32" t="str">
        <f>IF(K37="","",VLOOKUP(K37,データ２!$A$2:$B$92,2))</f>
        <v>フィールドキッズ</v>
      </c>
      <c r="M37" s="5">
        <f>+M20+10</f>
        <v>25</v>
      </c>
      <c r="N37" s="32" t="str">
        <f>IF(M37="","",VLOOKUP(M37,データ２!$A$2:$B$92,2))</f>
        <v>落合コメッツ</v>
      </c>
      <c r="O37" s="5">
        <f>+O20+10</f>
        <v>22</v>
      </c>
      <c r="P37" s="32" t="str">
        <f>IF(O37="","",VLOOKUP(O37,データ２!$A$2:$B$92,2))</f>
        <v>不動パイレーツ</v>
      </c>
      <c r="Q37" s="5">
        <f>+Q20+10</f>
        <v>22</v>
      </c>
      <c r="R37" s="32" t="str">
        <f>IF(Q37="","",VLOOKUP(Q37,データ２!$A$2:$B$92,2))</f>
        <v>不動パイレーツ</v>
      </c>
    </row>
    <row r="38" spans="1:18" ht="13.5" customHeight="1">
      <c r="A38" s="17" t="s">
        <v>3</v>
      </c>
      <c r="B38" s="30"/>
      <c r="C38" s="17" t="s">
        <v>13</v>
      </c>
      <c r="D38" s="30"/>
      <c r="E38" s="17" t="s">
        <v>4</v>
      </c>
      <c r="F38" s="30"/>
      <c r="G38" s="17" t="s">
        <v>46</v>
      </c>
      <c r="H38" s="30"/>
      <c r="I38" s="17" t="s">
        <v>51</v>
      </c>
      <c r="J38" s="30"/>
      <c r="K38" s="17" t="s">
        <v>64</v>
      </c>
      <c r="L38" s="30"/>
      <c r="M38" s="17" t="s">
        <v>306</v>
      </c>
      <c r="N38" s="30"/>
      <c r="O38" s="17" t="s">
        <v>311</v>
      </c>
      <c r="P38" s="30"/>
      <c r="Q38" s="17" t="s">
        <v>316</v>
      </c>
      <c r="R38" s="30"/>
    </row>
    <row r="39" spans="1:18" ht="13.5" customHeight="1">
      <c r="A39" s="6">
        <f>+A22+10</f>
        <v>30</v>
      </c>
      <c r="B39" s="33" t="str">
        <f>IF(A39="","",VLOOKUP(A39,データ２!$A$2:$B$92,2))</f>
        <v>富士クラブ</v>
      </c>
      <c r="C39" s="6">
        <f>+C22+10</f>
        <v>22</v>
      </c>
      <c r="D39" s="33" t="str">
        <f>IF(C39="","",VLOOKUP(C39,データ２!$A$2:$B$92,2))</f>
        <v>不動パイレーツ</v>
      </c>
      <c r="E39" s="6">
        <f>+E22+10</f>
        <v>27</v>
      </c>
      <c r="F39" s="33" t="str">
        <f>IF(E39="","",VLOOKUP(E39,データ２!$A$2:$B$92,2))</f>
        <v>フィールドキッズ</v>
      </c>
      <c r="G39" s="6">
        <f>+G22+10</f>
        <v>30</v>
      </c>
      <c r="H39" s="33" t="str">
        <f>IF(G39="","",VLOOKUP(G39,データ２!$A$2:$B$92,2))</f>
        <v>富士クラブ</v>
      </c>
      <c r="I39" s="6">
        <f>+I22+10</f>
        <v>24</v>
      </c>
      <c r="J39" s="33" t="str">
        <f>IF(I39="","",VLOOKUP(I39,データ２!$A$2:$B$92,2))</f>
        <v>旭丘野球部</v>
      </c>
      <c r="K39" s="6">
        <f>+K22+10</f>
        <v>30</v>
      </c>
      <c r="L39" s="33" t="str">
        <f>IF(K39="","",VLOOKUP(K39,データ２!$A$2:$B$92,2))</f>
        <v>富士クラブ</v>
      </c>
      <c r="M39" s="6">
        <f>+M22+10</f>
        <v>30</v>
      </c>
      <c r="N39" s="33" t="str">
        <f>IF(M39="","",VLOOKUP(M39,データ２!$A$2:$B$92,2))</f>
        <v>富士クラブ</v>
      </c>
      <c r="O39" s="6">
        <f>+O22+10</f>
        <v>30</v>
      </c>
      <c r="P39" s="33" t="str">
        <f>IF(O39="","",VLOOKUP(O39,データ２!$A$2:$B$92,2))</f>
        <v>富士クラブ</v>
      </c>
      <c r="Q39" s="6">
        <f>+Q22+10</f>
        <v>26</v>
      </c>
      <c r="R39" s="33" t="str">
        <f>IF(Q39="","",VLOOKUP(Q39,データ２!$A$2:$B$92,2))</f>
        <v>東港オーシャン</v>
      </c>
    </row>
    <row r="40" spans="1:18" ht="13.5" customHeight="1">
      <c r="A40" s="5">
        <f>+A23+10</f>
        <v>22</v>
      </c>
      <c r="B40" s="32" t="str">
        <f>IF(A40="","",VLOOKUP(A40,データ２!$A$2:$B$92,2))</f>
        <v>不動パイレーツ</v>
      </c>
      <c r="C40" s="5">
        <f>+C23+10</f>
        <v>29</v>
      </c>
      <c r="D40" s="32" t="str">
        <f>IF(C40="","",VLOOKUP(C40,データ２!$A$2:$B$92,2))</f>
        <v>オール麻布</v>
      </c>
      <c r="E40" s="5">
        <f>+E23+10</f>
        <v>23</v>
      </c>
      <c r="F40" s="32" t="str">
        <f>IF(E40="","",VLOOKUP(E40,データ２!$A$2:$B$92,2))</f>
        <v>球友ジュニアーズ</v>
      </c>
      <c r="G40" s="5">
        <f>+G23+10</f>
        <v>24</v>
      </c>
      <c r="H40" s="32" t="str">
        <f>IF(G40="","",VLOOKUP(G40,データ２!$A$2:$B$92,2))</f>
        <v>旭丘野球部</v>
      </c>
      <c r="I40" s="5">
        <f>+I23+10</f>
        <v>26</v>
      </c>
      <c r="J40" s="32" t="str">
        <f>IF(I40="","",VLOOKUP(I40,データ２!$A$2:$B$92,2))</f>
        <v>東港オーシャン</v>
      </c>
      <c r="K40" s="5">
        <f>+K23+10</f>
        <v>28</v>
      </c>
      <c r="L40" s="32" t="str">
        <f>IF(K40="","",VLOOKUP(K40,データ２!$A$2:$B$92,2))</f>
        <v>八潮ドリームキッズ</v>
      </c>
      <c r="M40" s="5">
        <f>+M23+10</f>
        <v>21</v>
      </c>
      <c r="N40" s="32" t="str">
        <f>IF(M40="","",VLOOKUP(M40,データ２!$A$2:$B$92,2))</f>
        <v>杉一野球クラブ</v>
      </c>
      <c r="O40" s="5">
        <f>+O23+10</f>
        <v>23</v>
      </c>
      <c r="P40" s="32" t="str">
        <f>IF(O40="","",VLOOKUP(O40,データ２!$A$2:$B$92,2))</f>
        <v>球友ジュニアーズ</v>
      </c>
      <c r="Q40" s="5">
        <f>+Q23+10</f>
        <v>23</v>
      </c>
      <c r="R40" s="32" t="str">
        <f>IF(Q40="","",VLOOKUP(Q40,データ２!$A$2:$B$92,2))</f>
        <v>球友ジュニアーズ</v>
      </c>
    </row>
    <row r="41" spans="1:18" ht="13.5" customHeight="1">
      <c r="A41" s="17" t="s">
        <v>5</v>
      </c>
      <c r="B41" s="30"/>
      <c r="C41" s="17" t="s">
        <v>14</v>
      </c>
      <c r="D41" s="30"/>
      <c r="E41" s="17" t="s">
        <v>6</v>
      </c>
      <c r="F41" s="30"/>
      <c r="G41" s="17" t="s">
        <v>47</v>
      </c>
      <c r="H41" s="30"/>
      <c r="I41" s="17" t="s">
        <v>60</v>
      </c>
      <c r="J41" s="30"/>
      <c r="K41" s="17" t="s">
        <v>65</v>
      </c>
      <c r="L41" s="30"/>
      <c r="M41" s="17" t="s">
        <v>307</v>
      </c>
      <c r="N41" s="30"/>
      <c r="O41" s="17" t="s">
        <v>312</v>
      </c>
      <c r="P41" s="30"/>
      <c r="Q41" s="17" t="s">
        <v>317</v>
      </c>
      <c r="R41" s="30"/>
    </row>
    <row r="42" spans="1:18" ht="13.5" customHeight="1">
      <c r="A42" s="6">
        <f>+A25+10</f>
        <v>29</v>
      </c>
      <c r="B42" s="33" t="str">
        <f>IF(A42="","",VLOOKUP(A42,データ２!$A$2:$B$92,2))</f>
        <v>オール麻布</v>
      </c>
      <c r="C42" s="6">
        <f>+C25+10</f>
        <v>30</v>
      </c>
      <c r="D42" s="33" t="str">
        <f>IF(C42="","",VLOOKUP(C42,データ２!$A$2:$B$92,2))</f>
        <v>富士クラブ</v>
      </c>
      <c r="E42" s="6">
        <f>+E25+10</f>
        <v>26</v>
      </c>
      <c r="F42" s="33" t="str">
        <f>IF(E42="","",VLOOKUP(E42,データ２!$A$2:$B$92,2))</f>
        <v>東港オーシャン</v>
      </c>
      <c r="G42" s="6">
        <f>+G25+10</f>
        <v>29</v>
      </c>
      <c r="H42" s="33" t="str">
        <f>IF(G42="","",VLOOKUP(G42,データ２!$A$2:$B$92,2))</f>
        <v>オール麻布</v>
      </c>
      <c r="I42" s="6">
        <f>+I25+10</f>
        <v>30</v>
      </c>
      <c r="J42" s="33" t="str">
        <f>IF(I42="","",VLOOKUP(I42,データ２!$A$2:$B$92,2))</f>
        <v>富士クラブ</v>
      </c>
      <c r="K42" s="6">
        <f>+K25+10</f>
        <v>29</v>
      </c>
      <c r="L42" s="33" t="str">
        <f>IF(K42="","",VLOOKUP(K42,データ２!$A$2:$B$92,2))</f>
        <v>オール麻布</v>
      </c>
      <c r="M42" s="6">
        <f>+M25+10</f>
        <v>29</v>
      </c>
      <c r="N42" s="33" t="str">
        <f>IF(M42="","",VLOOKUP(M42,データ２!$A$2:$B$92,2))</f>
        <v>オール麻布</v>
      </c>
      <c r="O42" s="6">
        <f>+O25+10</f>
        <v>29</v>
      </c>
      <c r="P42" s="33" t="str">
        <f>IF(O42="","",VLOOKUP(O42,データ２!$A$2:$B$92,2))</f>
        <v>オール麻布</v>
      </c>
      <c r="Q42" s="6">
        <f>+Q25+10</f>
        <v>25</v>
      </c>
      <c r="R42" s="33" t="str">
        <f>IF(Q42="","",VLOOKUP(Q42,データ２!$A$2:$B$92,2))</f>
        <v>落合コメッツ</v>
      </c>
    </row>
    <row r="43" spans="1:18" ht="13.5" customHeight="1">
      <c r="A43" s="5">
        <f>+A26+10</f>
        <v>23</v>
      </c>
      <c r="B43" s="32" t="str">
        <f>IF(A43="","",VLOOKUP(A43,データ２!$A$2:$B$92,2))</f>
        <v>球友ジュニアーズ</v>
      </c>
      <c r="C43" s="5">
        <f>+C26+10</f>
        <v>27</v>
      </c>
      <c r="D43" s="32" t="str">
        <f>IF(C43="","",VLOOKUP(C43,データ２!$A$2:$B$92,2))</f>
        <v>フィールドキッズ</v>
      </c>
      <c r="E43" s="5">
        <f>+E26+10</f>
        <v>24</v>
      </c>
      <c r="F43" s="32" t="str">
        <f>IF(E43="","",VLOOKUP(E43,データ２!$A$2:$B$92,2))</f>
        <v>旭丘野球部</v>
      </c>
      <c r="G43" s="5">
        <f>+G26+10</f>
        <v>25</v>
      </c>
      <c r="H43" s="32" t="str">
        <f>IF(G43="","",VLOOKUP(G43,データ２!$A$2:$B$92,2))</f>
        <v>落合コメッツ</v>
      </c>
      <c r="I43" s="5">
        <f>+I26+10</f>
        <v>27</v>
      </c>
      <c r="J43" s="32" t="str">
        <f>IF(I43="","",VLOOKUP(I43,データ２!$A$2:$B$92,2))</f>
        <v>フィールドキッズ</v>
      </c>
      <c r="K43" s="5">
        <f>+K26+10</f>
        <v>21</v>
      </c>
      <c r="L43" s="32" t="str">
        <f>IF(K43="","",VLOOKUP(K43,データ２!$A$2:$B$92,2))</f>
        <v>杉一野球クラブ</v>
      </c>
      <c r="M43" s="5">
        <f>+M26+10</f>
        <v>22</v>
      </c>
      <c r="N43" s="32" t="str">
        <f>IF(M43="","",VLOOKUP(M43,データ２!$A$2:$B$92,2))</f>
        <v>不動パイレーツ</v>
      </c>
      <c r="O43" s="5">
        <f>+O26+10</f>
        <v>24</v>
      </c>
      <c r="P43" s="32" t="str">
        <f>IF(O43="","",VLOOKUP(O43,データ２!$A$2:$B$92,2))</f>
        <v>旭丘野球部</v>
      </c>
      <c r="Q43" s="5">
        <f>+Q26+10</f>
        <v>24</v>
      </c>
      <c r="R43" s="32" t="str">
        <f>IF(Q43="","",VLOOKUP(Q43,データ２!$A$2:$B$92,2))</f>
        <v>旭丘野球部</v>
      </c>
    </row>
    <row r="44" spans="1:18" ht="13.5" customHeight="1">
      <c r="A44" s="17" t="s">
        <v>7</v>
      </c>
      <c r="B44" s="30"/>
      <c r="C44" s="17" t="s">
        <v>15</v>
      </c>
      <c r="D44" s="30"/>
      <c r="E44" s="17" t="s">
        <v>8</v>
      </c>
      <c r="F44" s="30"/>
      <c r="G44" s="17" t="s">
        <v>48</v>
      </c>
      <c r="H44" s="30"/>
      <c r="I44" s="17" t="s">
        <v>61</v>
      </c>
      <c r="J44" s="30"/>
      <c r="K44" s="17" t="s">
        <v>66</v>
      </c>
      <c r="L44" s="30"/>
      <c r="M44" s="17" t="s">
        <v>308</v>
      </c>
      <c r="N44" s="30"/>
      <c r="O44" s="17" t="s">
        <v>313</v>
      </c>
      <c r="P44" s="30"/>
      <c r="Q44" s="17" t="s">
        <v>318</v>
      </c>
      <c r="R44" s="30"/>
    </row>
    <row r="45" spans="1:18" ht="13.5" customHeight="1">
      <c r="A45" s="6">
        <f>+A28+10</f>
        <v>28</v>
      </c>
      <c r="B45" s="33" t="str">
        <f>IF(A45="","",VLOOKUP(A45,データ２!$A$2:$B$92,2))</f>
        <v>八潮ドリームキッズ</v>
      </c>
      <c r="C45" s="6">
        <f>+C28+10</f>
        <v>28</v>
      </c>
      <c r="D45" s="33" t="str">
        <f>IF(C45="","",VLOOKUP(C45,データ２!$A$2:$B$92,2))</f>
        <v>八潮ドリームキッズ</v>
      </c>
      <c r="E45" s="6">
        <f>+E28+10</f>
        <v>25</v>
      </c>
      <c r="F45" s="33" t="str">
        <f>IF(E45="","",VLOOKUP(E45,データ２!$A$2:$B$92,2))</f>
        <v>落合コメッツ</v>
      </c>
      <c r="G45" s="6">
        <f>+G28+10</f>
        <v>28</v>
      </c>
      <c r="H45" s="33" t="str">
        <f>IF(G45="","",VLOOKUP(G45,データ２!$A$2:$B$92,2))</f>
        <v>八潮ドリームキッズ</v>
      </c>
      <c r="I45" s="6">
        <f>+I28+10</f>
        <v>29</v>
      </c>
      <c r="J45" s="33" t="str">
        <f>IF(I45="","",VLOOKUP(I45,データ２!$A$2:$B$92,2))</f>
        <v>オール麻布</v>
      </c>
      <c r="K45" s="6">
        <f>+K28+10</f>
        <v>26</v>
      </c>
      <c r="L45" s="33" t="str">
        <f>IF(K45="","",VLOOKUP(K45,データ２!$A$2:$B$92,2))</f>
        <v>東港オーシャン</v>
      </c>
      <c r="M45" s="6">
        <f>+M28+10</f>
        <v>28</v>
      </c>
      <c r="N45" s="33" t="str">
        <f>IF(M45="","",VLOOKUP(M45,データ２!$A$2:$B$92,2))</f>
        <v>八潮ドリームキッズ</v>
      </c>
      <c r="O45" s="6">
        <f>+O28+10</f>
        <v>28</v>
      </c>
      <c r="P45" s="33" t="str">
        <f>IF(O45="","",VLOOKUP(O45,データ２!$A$2:$B$92,2))</f>
        <v>八潮ドリームキッズ</v>
      </c>
      <c r="Q45" s="6">
        <f>+Q28+10</f>
        <v>30</v>
      </c>
      <c r="R45" s="33" t="str">
        <f>IF(Q45="","",VLOOKUP(Q45,データ２!$A$2:$B$92,2))</f>
        <v>富士クラブ</v>
      </c>
    </row>
    <row r="46" spans="1:18" ht="13.5" customHeight="1">
      <c r="A46" s="5">
        <f>+A29+10</f>
        <v>24</v>
      </c>
      <c r="B46" s="32" t="str">
        <f>IF(A46="","",VLOOKUP(A46,データ２!$A$2:$B$92,2))</f>
        <v>旭丘野球部</v>
      </c>
      <c r="C46" s="5">
        <f>+C29+10</f>
        <v>23</v>
      </c>
      <c r="D46" s="32" t="str">
        <f>IF(C46="","",VLOOKUP(C46,データ２!$A$2:$B$92,2))</f>
        <v>球友ジュニアーズ</v>
      </c>
      <c r="E46" s="5">
        <f>+E29+10</f>
        <v>28</v>
      </c>
      <c r="F46" s="32" t="str">
        <f>IF(E46="","",VLOOKUP(E46,データ２!$A$2:$B$92,2))</f>
        <v>八潮ドリームキッズ</v>
      </c>
      <c r="G46" s="5">
        <f>+G29+10</f>
        <v>26</v>
      </c>
      <c r="H46" s="32" t="str">
        <f>IF(G46="","",VLOOKUP(G46,データ２!$A$2:$B$92,2))</f>
        <v>東港オーシャン</v>
      </c>
      <c r="I46" s="5">
        <f>+I29+10</f>
        <v>21</v>
      </c>
      <c r="J46" s="32" t="str">
        <f>IF(I46="","",VLOOKUP(I46,データ２!$A$2:$B$92,2))</f>
        <v>杉一野球クラブ</v>
      </c>
      <c r="K46" s="5">
        <f>+K29+10</f>
        <v>22</v>
      </c>
      <c r="L46" s="32" t="str">
        <f>IF(K46="","",VLOOKUP(K46,データ２!$A$2:$B$92,2))</f>
        <v>不動パイレーツ</v>
      </c>
      <c r="M46" s="5">
        <f>+M29+10</f>
        <v>23</v>
      </c>
      <c r="N46" s="32" t="str">
        <f>IF(M46="","",VLOOKUP(M46,データ２!$A$2:$B$92,2))</f>
        <v>球友ジュニアーズ</v>
      </c>
      <c r="O46" s="5">
        <f>+O29+10</f>
        <v>25</v>
      </c>
      <c r="P46" s="32" t="str">
        <f>IF(O46="","",VLOOKUP(O46,データ２!$A$2:$B$92,2))</f>
        <v>落合コメッツ</v>
      </c>
      <c r="Q46" s="5">
        <f>+Q29+10</f>
        <v>25</v>
      </c>
      <c r="R46" s="32" t="str">
        <f>IF(Q46="","",VLOOKUP(Q46,データ２!$A$2:$B$92,2))</f>
        <v>落合コメッツ</v>
      </c>
    </row>
    <row r="47" spans="1:18" ht="13.5" customHeight="1">
      <c r="A47" s="17" t="s">
        <v>9</v>
      </c>
      <c r="B47" s="30"/>
      <c r="C47" s="17" t="s">
        <v>16</v>
      </c>
      <c r="D47" s="30"/>
      <c r="E47" s="17" t="s">
        <v>10</v>
      </c>
      <c r="F47" s="30"/>
      <c r="G47" s="17" t="s">
        <v>49</v>
      </c>
      <c r="H47" s="30"/>
      <c r="I47" s="17" t="s">
        <v>62</v>
      </c>
      <c r="J47" s="30"/>
      <c r="K47" s="17" t="s">
        <v>304</v>
      </c>
      <c r="L47" s="30"/>
      <c r="M47" s="17" t="s">
        <v>309</v>
      </c>
      <c r="N47" s="30"/>
      <c r="O47" s="17" t="s">
        <v>314</v>
      </c>
      <c r="P47" s="30"/>
      <c r="Q47" s="17" t="s">
        <v>319</v>
      </c>
      <c r="R47" s="30"/>
    </row>
    <row r="48" spans="1:18" ht="13.5" customHeight="1">
      <c r="A48" s="6">
        <f>+A31+10</f>
        <v>27</v>
      </c>
      <c r="B48" s="33" t="str">
        <f>IF(A48="","",VLOOKUP(A48,データ２!$A$2:$B$92,2))</f>
        <v>フィールドキッズ</v>
      </c>
      <c r="C48" s="6">
        <f>+C31+10</f>
        <v>24</v>
      </c>
      <c r="D48" s="33" t="str">
        <f>IF(C48="","",VLOOKUP(C48,データ２!$A$2:$B$92,2))</f>
        <v>旭丘野球部</v>
      </c>
      <c r="E48" s="6">
        <f>+E31+10</f>
        <v>30</v>
      </c>
      <c r="F48" s="33" t="str">
        <f>IF(E48="","",VLOOKUP(E48,データ２!$A$2:$B$92,2))</f>
        <v>富士クラブ</v>
      </c>
      <c r="G48" s="6">
        <f>+G31+10</f>
        <v>27</v>
      </c>
      <c r="H48" s="33" t="str">
        <f>IF(G48="","",VLOOKUP(G48,データ２!$A$2:$B$92,2))</f>
        <v>フィールドキッズ</v>
      </c>
      <c r="I48" s="6">
        <f>+I31+10</f>
        <v>24</v>
      </c>
      <c r="J48" s="33" t="str">
        <f>IF(I48="","",VLOOKUP(I48,データ２!$A$2:$B$92,2))</f>
        <v>旭丘野球部</v>
      </c>
      <c r="K48" s="6">
        <f>+K31+10</f>
        <v>25</v>
      </c>
      <c r="L48" s="33" t="str">
        <f>IF(K48="","",VLOOKUP(K48,データ２!$A$2:$B$92,2))</f>
        <v>落合コメッツ</v>
      </c>
      <c r="M48" s="6">
        <f>+M31+10</f>
        <v>27</v>
      </c>
      <c r="N48" s="33" t="str">
        <f>IF(M48="","",VLOOKUP(M48,データ２!$A$2:$B$92,2))</f>
        <v>フィールドキッズ</v>
      </c>
      <c r="O48" s="6">
        <f>+O31+10</f>
        <v>27</v>
      </c>
      <c r="P48" s="33" t="str">
        <f>IF(O48="","",VLOOKUP(O48,データ２!$A$2:$B$92,2))</f>
        <v>フィールドキッズ</v>
      </c>
      <c r="Q48" s="6">
        <f>+Q31+10</f>
        <v>29</v>
      </c>
      <c r="R48" s="33" t="str">
        <f>IF(Q48="","",VLOOKUP(Q48,データ２!$A$2:$B$92,2))</f>
        <v>オール麻布</v>
      </c>
    </row>
    <row r="49" spans="1:18" ht="13.5" customHeight="1">
      <c r="A49" s="5">
        <f>+A32+10</f>
        <v>25</v>
      </c>
      <c r="B49" s="32" t="str">
        <f>IF(A49="","",VLOOKUP(A49,データ２!$A$2:$B$92,2))</f>
        <v>落合コメッツ</v>
      </c>
      <c r="C49" s="5">
        <f>+C32+10</f>
        <v>21</v>
      </c>
      <c r="D49" s="32" t="str">
        <f>IF(C49="","",VLOOKUP(C49,データ２!$A$2:$B$92,2))</f>
        <v>杉一野球クラブ</v>
      </c>
      <c r="E49" s="5">
        <f>+E32+10</f>
        <v>21</v>
      </c>
      <c r="F49" s="32" t="str">
        <f>IF(E49="","",VLOOKUP(E49,データ２!$A$2:$B$92,2))</f>
        <v>杉一野球クラブ</v>
      </c>
      <c r="G49" s="5">
        <f>+G32+10</f>
        <v>21</v>
      </c>
      <c r="H49" s="32" t="str">
        <f>IF(G49="","",VLOOKUP(G49,データ２!$A$2:$B$92,2))</f>
        <v>杉一野球クラブ</v>
      </c>
      <c r="I49" s="5">
        <f>+I32+10</f>
        <v>22</v>
      </c>
      <c r="J49" s="32" t="str">
        <f>IF(I49="","",VLOOKUP(I49,データ２!$A$2:$B$92,2))</f>
        <v>不動パイレーツ</v>
      </c>
      <c r="K49" s="5">
        <f>+K32+10</f>
        <v>26</v>
      </c>
      <c r="L49" s="32" t="str">
        <f>IF(K49="","",VLOOKUP(K49,データ２!$A$2:$B$92,2))</f>
        <v>東港オーシャン</v>
      </c>
      <c r="M49" s="5">
        <f>+M32+10</f>
        <v>24</v>
      </c>
      <c r="N49" s="32" t="str">
        <f>IF(M49="","",VLOOKUP(M49,データ２!$A$2:$B$92,2))</f>
        <v>旭丘野球部</v>
      </c>
      <c r="O49" s="5">
        <f>+O32+10</f>
        <v>21</v>
      </c>
      <c r="P49" s="32" t="str">
        <f>IF(O49="","",VLOOKUP(O49,データ２!$A$2:$B$92,2))</f>
        <v>杉一野球クラブ</v>
      </c>
      <c r="Q49" s="5">
        <f>+Q32+10</f>
        <v>26</v>
      </c>
      <c r="R49" s="32" t="str">
        <f>IF(Q49="","",VLOOKUP(Q49,データ２!$A$2:$B$92,2))</f>
        <v>東港オーシャン</v>
      </c>
    </row>
    <row r="50" spans="1:18" ht="13.5" customHeight="1">
      <c r="A50" s="17" t="s">
        <v>11</v>
      </c>
      <c r="B50" s="30"/>
      <c r="C50" s="17" t="s">
        <v>17</v>
      </c>
      <c r="D50" s="30"/>
      <c r="E50" s="17" t="s">
        <v>12</v>
      </c>
      <c r="F50" s="30"/>
      <c r="G50" s="17" t="s">
        <v>50</v>
      </c>
      <c r="H50" s="30"/>
      <c r="I50" s="17" t="s">
        <v>63</v>
      </c>
      <c r="J50" s="30"/>
      <c r="K50" s="17" t="s">
        <v>305</v>
      </c>
      <c r="L50" s="30"/>
      <c r="M50" s="17" t="s">
        <v>310</v>
      </c>
      <c r="N50" s="30"/>
      <c r="O50" s="17" t="s">
        <v>315</v>
      </c>
      <c r="P50" s="30"/>
      <c r="Q50" s="17" t="s">
        <v>320</v>
      </c>
      <c r="R50" s="30"/>
    </row>
    <row r="51" spans="1:18" ht="13.5" customHeight="1">
      <c r="A51" s="6">
        <f>+A34+10</f>
        <v>26</v>
      </c>
      <c r="B51" s="33" t="str">
        <f>IF(A51="","",VLOOKUP(A51,データ２!$A$2:$B$92,2))</f>
        <v>東港オーシャン</v>
      </c>
      <c r="C51" s="6">
        <f>+C34+10</f>
        <v>28</v>
      </c>
      <c r="D51" s="33" t="str">
        <f>IF(C51="","",VLOOKUP(C51,データ２!$A$2:$B$92,2))</f>
        <v>八潮ドリームキッズ</v>
      </c>
      <c r="E51" s="6">
        <f>+E34+10</f>
        <v>23</v>
      </c>
      <c r="F51" s="33" t="str">
        <f>IF(E51="","",VLOOKUP(E51,データ２!$A$2:$B$92,2))</f>
        <v>球友ジュニアーズ</v>
      </c>
      <c r="G51" s="6">
        <f>+G34+10</f>
        <v>25</v>
      </c>
      <c r="H51" s="33" t="str">
        <f>IF(G51="","",VLOOKUP(G51,データ２!$A$2:$B$92,2))</f>
        <v>落合コメッツ</v>
      </c>
      <c r="I51" s="6">
        <f>+I34+10</f>
        <v>23</v>
      </c>
      <c r="J51" s="33" t="str">
        <f>IF(I51="","",VLOOKUP(I51,データ２!$A$2:$B$92,2))</f>
        <v>球友ジュニアーズ</v>
      </c>
      <c r="K51" s="6">
        <f>+K34+10</f>
        <v>29</v>
      </c>
      <c r="L51" s="33" t="str">
        <f>IF(K51="","",VLOOKUP(K51,データ２!$A$2:$B$92,2))</f>
        <v>オール麻布</v>
      </c>
      <c r="M51" s="6">
        <f>+M34+10</f>
        <v>26</v>
      </c>
      <c r="N51" s="33" t="str">
        <f>IF(M51="","",VLOOKUP(M51,データ２!$A$2:$B$92,2))</f>
        <v>東港オーシャン</v>
      </c>
      <c r="O51" s="6">
        <f>+O34+10</f>
        <v>27</v>
      </c>
      <c r="P51" s="33" t="str">
        <f>IF(O51="","",VLOOKUP(O51,データ２!$A$2:$B$92,2))</f>
        <v>フィールドキッズ</v>
      </c>
      <c r="Q51" s="6">
        <f>+Q34+10</f>
        <v>28</v>
      </c>
      <c r="R51" s="33" t="str">
        <f>IF(Q51="","",VLOOKUP(Q51,データ２!$A$2:$B$92,2))</f>
        <v>八潮ドリームキッズ</v>
      </c>
    </row>
    <row r="52" ht="13.5" customHeight="1"/>
    <row r="53" ht="19.5" customHeight="1">
      <c r="A53" s="19" t="s">
        <v>80</v>
      </c>
    </row>
    <row r="54" spans="1:18" ht="13.5" customHeight="1">
      <c r="A54" s="5">
        <f>+A37+10</f>
        <v>31</v>
      </c>
      <c r="B54" s="32" t="str">
        <f>IF(A54="","",VLOOKUP(A54,データ２!$A$2:$B$92,2))</f>
        <v>越中島ブレーブス</v>
      </c>
      <c r="C54" s="5">
        <f>+C37+10</f>
        <v>31</v>
      </c>
      <c r="D54" s="32" t="str">
        <f>IF(C54="","",VLOOKUP(C54,データ２!$A$2:$B$92,2))</f>
        <v>越中島ブレーブス</v>
      </c>
      <c r="E54" s="5">
        <f>+E37+10</f>
        <v>32</v>
      </c>
      <c r="F54" s="32" t="str">
        <f>IF(E54="","",VLOOKUP(E54,データ２!$A$2:$B$92,2))</f>
        <v>グリーンファイター</v>
      </c>
      <c r="G54" s="5">
        <f>+G37+10</f>
        <v>33</v>
      </c>
      <c r="H54" s="32" t="str">
        <f>IF(G54="","",VLOOKUP(G54,データ２!$A$2:$B$92,2))</f>
        <v>サンジュニア</v>
      </c>
      <c r="I54" s="5">
        <f>+I37+10</f>
        <v>32</v>
      </c>
      <c r="J54" s="32" t="str">
        <f>IF(I54="","",VLOOKUP(I54,データ２!$A$2:$B$92,2))</f>
        <v>グリーンファイター</v>
      </c>
      <c r="K54" s="5">
        <f>+K37+10</f>
        <v>37</v>
      </c>
      <c r="L54" s="32" t="str">
        <f>IF(K54="","",VLOOKUP(K54,データ２!$A$2:$B$92,2))</f>
        <v>大塚スネイクス</v>
      </c>
      <c r="M54" s="5">
        <f>+M37+10</f>
        <v>35</v>
      </c>
      <c r="N54" s="32" t="str">
        <f>IF(M54="","",VLOOKUP(M54,データ２!$A$2:$B$92,2))</f>
        <v>淀四ライオンズ</v>
      </c>
      <c r="O54" s="5">
        <f>+O37+10</f>
        <v>32</v>
      </c>
      <c r="P54" s="32" t="str">
        <f>IF(O54="","",VLOOKUP(O54,データ２!$A$2:$B$92,2))</f>
        <v>グリーンファイター</v>
      </c>
      <c r="Q54" s="5">
        <f>+Q37+10</f>
        <v>32</v>
      </c>
      <c r="R54" s="32" t="str">
        <f>IF(Q54="","",VLOOKUP(Q54,データ２!$A$2:$B$92,2))</f>
        <v>グリーンファイター</v>
      </c>
    </row>
    <row r="55" spans="1:18" ht="13.5" customHeight="1">
      <c r="A55" s="17" t="s">
        <v>31</v>
      </c>
      <c r="B55" s="30"/>
      <c r="C55" s="17" t="s">
        <v>32</v>
      </c>
      <c r="D55" s="30"/>
      <c r="E55" s="17" t="s">
        <v>33</v>
      </c>
      <c r="F55" s="30"/>
      <c r="G55" s="17" t="s">
        <v>52</v>
      </c>
      <c r="H55" s="30"/>
      <c r="I55" s="17" t="s">
        <v>57</v>
      </c>
      <c r="J55" s="30"/>
      <c r="K55" s="17" t="s">
        <v>71</v>
      </c>
      <c r="L55" s="30"/>
      <c r="M55" s="17" t="s">
        <v>323</v>
      </c>
      <c r="N55" s="30"/>
      <c r="O55" s="17" t="s">
        <v>328</v>
      </c>
      <c r="P55" s="30"/>
      <c r="Q55" s="17" t="s">
        <v>333</v>
      </c>
      <c r="R55" s="30"/>
    </row>
    <row r="56" spans="1:18" ht="13.5" customHeight="1">
      <c r="A56" s="6">
        <f>+A39+10</f>
        <v>40</v>
      </c>
      <c r="B56" s="33" t="str">
        <f>IF(A56="","",VLOOKUP(A56,データ２!$A$2:$B$92,2))</f>
        <v>トゥールスジュニア</v>
      </c>
      <c r="C56" s="6">
        <f>+C39+10</f>
        <v>32</v>
      </c>
      <c r="D56" s="33" t="str">
        <f>IF(C56="","",VLOOKUP(C56,データ２!$A$2:$B$92,2))</f>
        <v>グリーンファイター</v>
      </c>
      <c r="E56" s="6">
        <f>+E39+10</f>
        <v>37</v>
      </c>
      <c r="F56" s="33" t="str">
        <f>IF(E56="","",VLOOKUP(E56,データ２!$A$2:$B$92,2))</f>
        <v>大塚スネイクス</v>
      </c>
      <c r="G56" s="6">
        <f>+G39+10</f>
        <v>40</v>
      </c>
      <c r="H56" s="33" t="str">
        <f>IF(G56="","",VLOOKUP(G56,データ２!$A$2:$B$92,2))</f>
        <v>トゥールスジュニア</v>
      </c>
      <c r="I56" s="6">
        <f>+I39+10</f>
        <v>34</v>
      </c>
      <c r="J56" s="33" t="str">
        <f>IF(I56="","",VLOOKUP(I56,データ２!$A$2:$B$92,2))</f>
        <v>池雪ジュニアＳ</v>
      </c>
      <c r="K56" s="6">
        <f>+K39+10</f>
        <v>40</v>
      </c>
      <c r="L56" s="33" t="str">
        <f>IF(K56="","",VLOOKUP(K56,データ２!$A$2:$B$92,2))</f>
        <v>トゥールスジュニア</v>
      </c>
      <c r="M56" s="6">
        <f>+M39+10</f>
        <v>40</v>
      </c>
      <c r="N56" s="33" t="str">
        <f>IF(M56="","",VLOOKUP(M56,データ２!$A$2:$B$92,2))</f>
        <v>トゥールスジュニア</v>
      </c>
      <c r="O56" s="6">
        <f>+O39+10</f>
        <v>40</v>
      </c>
      <c r="P56" s="33" t="str">
        <f>IF(O56="","",VLOOKUP(O56,データ２!$A$2:$B$92,2))</f>
        <v>トゥールスジュニア</v>
      </c>
      <c r="Q56" s="6">
        <f>+Q39+10</f>
        <v>36</v>
      </c>
      <c r="R56" s="33" t="str">
        <f>IF(Q56="","",VLOOKUP(Q56,データ２!$A$2:$B$92,2))</f>
        <v>駒込チャイルド</v>
      </c>
    </row>
    <row r="57" spans="1:18" ht="13.5" customHeight="1">
      <c r="A57" s="5">
        <f>+A40+10</f>
        <v>32</v>
      </c>
      <c r="B57" s="32" t="str">
        <f>IF(A57="","",VLOOKUP(A57,データ２!$A$2:$B$92,2))</f>
        <v>グリーンファイター</v>
      </c>
      <c r="C57" s="5">
        <f>+C40+10</f>
        <v>39</v>
      </c>
      <c r="D57" s="32" t="str">
        <f>IF(C57="","",VLOOKUP(C57,データ２!$A$2:$B$92,2))</f>
        <v>北二Ｂレーシング</v>
      </c>
      <c r="E57" s="5">
        <f>+E40+10</f>
        <v>33</v>
      </c>
      <c r="F57" s="32" t="str">
        <f>IF(E57="","",VLOOKUP(E57,データ２!$A$2:$B$92,2))</f>
        <v>サンジュニア</v>
      </c>
      <c r="G57" s="5">
        <f>+G40+10</f>
        <v>34</v>
      </c>
      <c r="H57" s="32" t="str">
        <f>IF(G57="","",VLOOKUP(G57,データ２!$A$2:$B$92,2))</f>
        <v>池雪ジュニアＳ</v>
      </c>
      <c r="I57" s="5">
        <f>+I40+10</f>
        <v>36</v>
      </c>
      <c r="J57" s="32" t="str">
        <f>IF(I57="","",VLOOKUP(I57,データ２!$A$2:$B$92,2))</f>
        <v>駒込チャイルド</v>
      </c>
      <c r="K57" s="5">
        <f>+K40+10</f>
        <v>38</v>
      </c>
      <c r="L57" s="32" t="str">
        <f>IF(K57="","",VLOOKUP(K57,データ２!$A$2:$B$92,2))</f>
        <v>砧南クラブ</v>
      </c>
      <c r="M57" s="5">
        <f>+M40+10</f>
        <v>31</v>
      </c>
      <c r="N57" s="32" t="str">
        <f>IF(M57="","",VLOOKUP(M57,データ２!$A$2:$B$92,2))</f>
        <v>越中島ブレーブス</v>
      </c>
      <c r="O57" s="5">
        <f>+O40+10</f>
        <v>33</v>
      </c>
      <c r="P57" s="32" t="str">
        <f>IF(O57="","",VLOOKUP(O57,データ２!$A$2:$B$92,2))</f>
        <v>サンジュニア</v>
      </c>
      <c r="Q57" s="5">
        <f>+Q40+10</f>
        <v>33</v>
      </c>
      <c r="R57" s="32" t="str">
        <f>IF(Q57="","",VLOOKUP(Q57,データ２!$A$2:$B$92,2))</f>
        <v>サンジュニア</v>
      </c>
    </row>
    <row r="58" spans="1:18" ht="13.5" customHeight="1">
      <c r="A58" s="17" t="s">
        <v>34</v>
      </c>
      <c r="B58" s="30"/>
      <c r="C58" s="17" t="s">
        <v>35</v>
      </c>
      <c r="D58" s="30"/>
      <c r="E58" s="17" t="s">
        <v>36</v>
      </c>
      <c r="F58" s="30"/>
      <c r="G58" s="17" t="s">
        <v>53</v>
      </c>
      <c r="H58" s="30"/>
      <c r="I58" s="17" t="s">
        <v>67</v>
      </c>
      <c r="J58" s="30"/>
      <c r="K58" s="17" t="s">
        <v>72</v>
      </c>
      <c r="L58" s="30"/>
      <c r="M58" s="17" t="s">
        <v>324</v>
      </c>
      <c r="N58" s="30"/>
      <c r="O58" s="17" t="s">
        <v>329</v>
      </c>
      <c r="P58" s="30"/>
      <c r="Q58" s="17" t="s">
        <v>334</v>
      </c>
      <c r="R58" s="30"/>
    </row>
    <row r="59" spans="1:18" ht="13.5" customHeight="1">
      <c r="A59" s="6">
        <f>+A42+10</f>
        <v>39</v>
      </c>
      <c r="B59" s="33" t="str">
        <f>IF(A59="","",VLOOKUP(A59,データ２!$A$2:$B$92,2))</f>
        <v>北二Ｂレーシング</v>
      </c>
      <c r="C59" s="6">
        <f>+C42+10</f>
        <v>40</v>
      </c>
      <c r="D59" s="33" t="str">
        <f>IF(C59="","",VLOOKUP(C59,データ２!$A$2:$B$92,2))</f>
        <v>トゥールスジュニア</v>
      </c>
      <c r="E59" s="6">
        <f>+E42+10</f>
        <v>36</v>
      </c>
      <c r="F59" s="33" t="str">
        <f>IF(E59="","",VLOOKUP(E59,データ２!$A$2:$B$92,2))</f>
        <v>駒込チャイルド</v>
      </c>
      <c r="G59" s="6">
        <f>+G42+10</f>
        <v>39</v>
      </c>
      <c r="H59" s="33" t="str">
        <f>IF(G59="","",VLOOKUP(G59,データ２!$A$2:$B$92,2))</f>
        <v>北二Ｂレーシング</v>
      </c>
      <c r="I59" s="6">
        <f>+I42+10</f>
        <v>40</v>
      </c>
      <c r="J59" s="33" t="str">
        <f>IF(I59="","",VLOOKUP(I59,データ２!$A$2:$B$92,2))</f>
        <v>トゥールスジュニア</v>
      </c>
      <c r="K59" s="6">
        <f>+K42+10</f>
        <v>39</v>
      </c>
      <c r="L59" s="33" t="str">
        <f>IF(K59="","",VLOOKUP(K59,データ２!$A$2:$B$92,2))</f>
        <v>北二Ｂレーシング</v>
      </c>
      <c r="M59" s="6">
        <f>+M42+10</f>
        <v>39</v>
      </c>
      <c r="N59" s="33" t="str">
        <f>IF(M59="","",VLOOKUP(M59,データ２!$A$2:$B$92,2))</f>
        <v>北二Ｂレーシング</v>
      </c>
      <c r="O59" s="6">
        <f>+O42+10</f>
        <v>39</v>
      </c>
      <c r="P59" s="33" t="str">
        <f>IF(O59="","",VLOOKUP(O59,データ２!$A$2:$B$92,2))</f>
        <v>北二Ｂレーシング</v>
      </c>
      <c r="Q59" s="6">
        <f>+Q42+10</f>
        <v>35</v>
      </c>
      <c r="R59" s="33" t="str">
        <f>IF(Q59="","",VLOOKUP(Q59,データ２!$A$2:$B$92,2))</f>
        <v>淀四ライオンズ</v>
      </c>
    </row>
    <row r="60" spans="1:18" ht="13.5" customHeight="1">
      <c r="A60" s="5">
        <f>+A43+10</f>
        <v>33</v>
      </c>
      <c r="B60" s="32" t="str">
        <f>IF(A60="","",VLOOKUP(A60,データ２!$A$2:$B$92,2))</f>
        <v>サンジュニア</v>
      </c>
      <c r="C60" s="5">
        <f>+C43+10</f>
        <v>37</v>
      </c>
      <c r="D60" s="32" t="str">
        <f>IF(C60="","",VLOOKUP(C60,データ２!$A$2:$B$92,2))</f>
        <v>大塚スネイクス</v>
      </c>
      <c r="E60" s="5">
        <f>+E43+10</f>
        <v>34</v>
      </c>
      <c r="F60" s="32" t="str">
        <f>IF(E60="","",VLOOKUP(E60,データ２!$A$2:$B$92,2))</f>
        <v>池雪ジュニアＳ</v>
      </c>
      <c r="G60" s="5">
        <f>+G43+10</f>
        <v>35</v>
      </c>
      <c r="H60" s="32" t="str">
        <f>IF(G60="","",VLOOKUP(G60,データ２!$A$2:$B$92,2))</f>
        <v>淀四ライオンズ</v>
      </c>
      <c r="I60" s="5">
        <f>+I43+10</f>
        <v>37</v>
      </c>
      <c r="J60" s="32" t="str">
        <f>IF(I60="","",VLOOKUP(I60,データ２!$A$2:$B$92,2))</f>
        <v>大塚スネイクス</v>
      </c>
      <c r="K60" s="5">
        <f>+K43+10</f>
        <v>31</v>
      </c>
      <c r="L60" s="32" t="str">
        <f>IF(K60="","",VLOOKUP(K60,データ２!$A$2:$B$92,2))</f>
        <v>越中島ブレーブス</v>
      </c>
      <c r="M60" s="5">
        <f>+M43+10</f>
        <v>32</v>
      </c>
      <c r="N60" s="32" t="str">
        <f>IF(M60="","",VLOOKUP(M60,データ２!$A$2:$B$92,2))</f>
        <v>グリーンファイター</v>
      </c>
      <c r="O60" s="5">
        <f>+O43+10</f>
        <v>34</v>
      </c>
      <c r="P60" s="32" t="str">
        <f>IF(O60="","",VLOOKUP(O60,データ２!$A$2:$B$92,2))</f>
        <v>池雪ジュニアＳ</v>
      </c>
      <c r="Q60" s="5">
        <f>+Q43+10</f>
        <v>34</v>
      </c>
      <c r="R60" s="32" t="str">
        <f>IF(Q60="","",VLOOKUP(Q60,データ２!$A$2:$B$92,2))</f>
        <v>池雪ジュニアＳ</v>
      </c>
    </row>
    <row r="61" spans="1:18" ht="13.5" customHeight="1">
      <c r="A61" s="17" t="s">
        <v>37</v>
      </c>
      <c r="B61" s="30"/>
      <c r="C61" s="17" t="s">
        <v>38</v>
      </c>
      <c r="D61" s="30"/>
      <c r="E61" s="17" t="s">
        <v>39</v>
      </c>
      <c r="F61" s="30"/>
      <c r="G61" s="17" t="s">
        <v>54</v>
      </c>
      <c r="H61" s="30"/>
      <c r="I61" s="17" t="s">
        <v>68</v>
      </c>
      <c r="J61" s="30"/>
      <c r="K61" s="17" t="s">
        <v>73</v>
      </c>
      <c r="L61" s="30"/>
      <c r="M61" s="17" t="s">
        <v>325</v>
      </c>
      <c r="N61" s="30"/>
      <c r="O61" s="17" t="s">
        <v>330</v>
      </c>
      <c r="P61" s="30"/>
      <c r="Q61" s="17" t="s">
        <v>335</v>
      </c>
      <c r="R61" s="30"/>
    </row>
    <row r="62" spans="1:18" ht="13.5" customHeight="1">
      <c r="A62" s="6">
        <f>+A45+10</f>
        <v>38</v>
      </c>
      <c r="B62" s="33" t="str">
        <f>IF(A62="","",VLOOKUP(A62,データ２!$A$2:$B$92,2))</f>
        <v>砧南クラブ</v>
      </c>
      <c r="C62" s="6">
        <f>+C45+10</f>
        <v>38</v>
      </c>
      <c r="D62" s="33" t="str">
        <f>IF(C62="","",VLOOKUP(C62,データ２!$A$2:$B$92,2))</f>
        <v>砧南クラブ</v>
      </c>
      <c r="E62" s="6">
        <f>+E45+10</f>
        <v>35</v>
      </c>
      <c r="F62" s="33" t="str">
        <f>IF(E62="","",VLOOKUP(E62,データ２!$A$2:$B$92,2))</f>
        <v>淀四ライオンズ</v>
      </c>
      <c r="G62" s="6">
        <f>+G45+10</f>
        <v>38</v>
      </c>
      <c r="H62" s="33" t="str">
        <f>IF(G62="","",VLOOKUP(G62,データ２!$A$2:$B$92,2))</f>
        <v>砧南クラブ</v>
      </c>
      <c r="I62" s="6">
        <f>+I45+10</f>
        <v>39</v>
      </c>
      <c r="J62" s="33" t="str">
        <f>IF(I62="","",VLOOKUP(I62,データ２!$A$2:$B$92,2))</f>
        <v>北二Ｂレーシング</v>
      </c>
      <c r="K62" s="6">
        <f>+K45+10</f>
        <v>36</v>
      </c>
      <c r="L62" s="33" t="str">
        <f>IF(K62="","",VLOOKUP(K62,データ２!$A$2:$B$92,2))</f>
        <v>駒込チャイルド</v>
      </c>
      <c r="M62" s="6">
        <f>+M45+10</f>
        <v>38</v>
      </c>
      <c r="N62" s="33" t="str">
        <f>IF(M62="","",VLOOKUP(M62,データ２!$A$2:$B$92,2))</f>
        <v>砧南クラブ</v>
      </c>
      <c r="O62" s="6">
        <f>+O45+10</f>
        <v>38</v>
      </c>
      <c r="P62" s="33" t="str">
        <f>IF(O62="","",VLOOKUP(O62,データ２!$A$2:$B$92,2))</f>
        <v>砧南クラブ</v>
      </c>
      <c r="Q62" s="6">
        <f>+Q45+10</f>
        <v>40</v>
      </c>
      <c r="R62" s="33" t="str">
        <f>IF(Q62="","",VLOOKUP(Q62,データ２!$A$2:$B$92,2))</f>
        <v>トゥールスジュニア</v>
      </c>
    </row>
    <row r="63" spans="1:18" ht="13.5" customHeight="1">
      <c r="A63" s="5">
        <f>+A46+10</f>
        <v>34</v>
      </c>
      <c r="B63" s="32" t="str">
        <f>IF(A63="","",VLOOKUP(A63,データ２!$A$2:$B$92,2))</f>
        <v>池雪ジュニアＳ</v>
      </c>
      <c r="C63" s="5">
        <f>+C46+10</f>
        <v>33</v>
      </c>
      <c r="D63" s="32" t="str">
        <f>IF(C63="","",VLOOKUP(C63,データ２!$A$2:$B$92,2))</f>
        <v>サンジュニア</v>
      </c>
      <c r="E63" s="5">
        <f>+E46+10</f>
        <v>38</v>
      </c>
      <c r="F63" s="32" t="str">
        <f>IF(E63="","",VLOOKUP(E63,データ２!$A$2:$B$92,2))</f>
        <v>砧南クラブ</v>
      </c>
      <c r="G63" s="5">
        <f>+G46+10</f>
        <v>36</v>
      </c>
      <c r="H63" s="32" t="str">
        <f>IF(G63="","",VLOOKUP(G63,データ２!$A$2:$B$92,2))</f>
        <v>駒込チャイルド</v>
      </c>
      <c r="I63" s="5">
        <f>+I46+10</f>
        <v>31</v>
      </c>
      <c r="J63" s="32" t="str">
        <f>IF(I63="","",VLOOKUP(I63,データ２!$A$2:$B$92,2))</f>
        <v>越中島ブレーブス</v>
      </c>
      <c r="K63" s="5">
        <f>+K46+10</f>
        <v>32</v>
      </c>
      <c r="L63" s="32" t="str">
        <f>IF(K63="","",VLOOKUP(K63,データ２!$A$2:$B$92,2))</f>
        <v>グリーンファイター</v>
      </c>
      <c r="M63" s="5">
        <f>+M46+10</f>
        <v>33</v>
      </c>
      <c r="N63" s="32" t="str">
        <f>IF(M63="","",VLOOKUP(M63,データ２!$A$2:$B$92,2))</f>
        <v>サンジュニア</v>
      </c>
      <c r="O63" s="5">
        <f>+O46+10</f>
        <v>35</v>
      </c>
      <c r="P63" s="32" t="str">
        <f>IF(O63="","",VLOOKUP(O63,データ２!$A$2:$B$92,2))</f>
        <v>淀四ライオンズ</v>
      </c>
      <c r="Q63" s="5">
        <f>+Q46+10</f>
        <v>35</v>
      </c>
      <c r="R63" s="32" t="str">
        <f>IF(Q63="","",VLOOKUP(Q63,データ２!$A$2:$B$92,2))</f>
        <v>淀四ライオンズ</v>
      </c>
    </row>
    <row r="64" spans="1:18" ht="13.5" customHeight="1">
      <c r="A64" s="17" t="s">
        <v>40</v>
      </c>
      <c r="B64" s="30"/>
      <c r="C64" s="17" t="s">
        <v>41</v>
      </c>
      <c r="D64" s="30"/>
      <c r="E64" s="17" t="s">
        <v>42</v>
      </c>
      <c r="F64" s="30"/>
      <c r="G64" s="17" t="s">
        <v>55</v>
      </c>
      <c r="H64" s="30"/>
      <c r="I64" s="17" t="s">
        <v>69</v>
      </c>
      <c r="J64" s="30"/>
      <c r="K64" s="17" t="s">
        <v>321</v>
      </c>
      <c r="L64" s="30"/>
      <c r="M64" s="17" t="s">
        <v>326</v>
      </c>
      <c r="N64" s="30"/>
      <c r="O64" s="17" t="s">
        <v>331</v>
      </c>
      <c r="P64" s="30"/>
      <c r="Q64" s="17" t="s">
        <v>336</v>
      </c>
      <c r="R64" s="30"/>
    </row>
    <row r="65" spans="1:18" ht="13.5" customHeight="1">
      <c r="A65" s="6">
        <f>+A48+10</f>
        <v>37</v>
      </c>
      <c r="B65" s="33" t="str">
        <f>IF(A65="","",VLOOKUP(A65,データ２!$A$2:$B$92,2))</f>
        <v>大塚スネイクス</v>
      </c>
      <c r="C65" s="6">
        <f>+C48+10</f>
        <v>34</v>
      </c>
      <c r="D65" s="33" t="str">
        <f>IF(C65="","",VLOOKUP(C65,データ２!$A$2:$B$92,2))</f>
        <v>池雪ジュニアＳ</v>
      </c>
      <c r="E65" s="6">
        <f>+E48+10</f>
        <v>40</v>
      </c>
      <c r="F65" s="33" t="str">
        <f>IF(E65="","",VLOOKUP(E65,データ２!$A$2:$B$92,2))</f>
        <v>トゥールスジュニア</v>
      </c>
      <c r="G65" s="6">
        <f>+G48+10</f>
        <v>37</v>
      </c>
      <c r="H65" s="33" t="str">
        <f>IF(G65="","",VLOOKUP(G65,データ２!$A$2:$B$92,2))</f>
        <v>大塚スネイクス</v>
      </c>
      <c r="I65" s="6">
        <f>+I48+10</f>
        <v>34</v>
      </c>
      <c r="J65" s="33" t="str">
        <f>IF(I65="","",VLOOKUP(I65,データ２!$A$2:$B$92,2))</f>
        <v>池雪ジュニアＳ</v>
      </c>
      <c r="K65" s="6">
        <f>+K48+10</f>
        <v>35</v>
      </c>
      <c r="L65" s="33" t="str">
        <f>IF(K65="","",VLOOKUP(K65,データ２!$A$2:$B$92,2))</f>
        <v>淀四ライオンズ</v>
      </c>
      <c r="M65" s="6">
        <f>+M48+10</f>
        <v>37</v>
      </c>
      <c r="N65" s="33" t="str">
        <f>IF(M65="","",VLOOKUP(M65,データ２!$A$2:$B$92,2))</f>
        <v>大塚スネイクス</v>
      </c>
      <c r="O65" s="6">
        <f>+O48+10</f>
        <v>37</v>
      </c>
      <c r="P65" s="33" t="str">
        <f>IF(O65="","",VLOOKUP(O65,データ２!$A$2:$B$92,2))</f>
        <v>大塚スネイクス</v>
      </c>
      <c r="Q65" s="6">
        <f>+Q48+10</f>
        <v>39</v>
      </c>
      <c r="R65" s="33" t="str">
        <f>IF(Q65="","",VLOOKUP(Q65,データ２!$A$2:$B$92,2))</f>
        <v>北二Ｂレーシング</v>
      </c>
    </row>
    <row r="66" spans="1:18" ht="13.5" customHeight="1">
      <c r="A66" s="5">
        <f>+A49+10</f>
        <v>35</v>
      </c>
      <c r="B66" s="32" t="str">
        <f>IF(A66="","",VLOOKUP(A66,データ２!$A$2:$B$92,2))</f>
        <v>淀四ライオンズ</v>
      </c>
      <c r="C66" s="5">
        <f>+C49+10</f>
        <v>31</v>
      </c>
      <c r="D66" s="32" t="str">
        <f>IF(C66="","",VLOOKUP(C66,データ２!$A$2:$B$92,2))</f>
        <v>越中島ブレーブス</v>
      </c>
      <c r="E66" s="5">
        <f>+E49+10</f>
        <v>31</v>
      </c>
      <c r="F66" s="32" t="str">
        <f>IF(E66="","",VLOOKUP(E66,データ２!$A$2:$B$92,2))</f>
        <v>越中島ブレーブス</v>
      </c>
      <c r="G66" s="5">
        <f>+G49+10</f>
        <v>31</v>
      </c>
      <c r="H66" s="32" t="str">
        <f>IF(G66="","",VLOOKUP(G66,データ２!$A$2:$B$92,2))</f>
        <v>越中島ブレーブス</v>
      </c>
      <c r="I66" s="5">
        <f>+I49+10</f>
        <v>32</v>
      </c>
      <c r="J66" s="32" t="str">
        <f>IF(I66="","",VLOOKUP(I66,データ２!$A$2:$B$92,2))</f>
        <v>グリーンファイター</v>
      </c>
      <c r="K66" s="5">
        <f>+K49+10</f>
        <v>36</v>
      </c>
      <c r="L66" s="32" t="str">
        <f>IF(K66="","",VLOOKUP(K66,データ２!$A$2:$B$92,2))</f>
        <v>駒込チャイルド</v>
      </c>
      <c r="M66" s="5">
        <f>+M49+10</f>
        <v>34</v>
      </c>
      <c r="N66" s="32" t="str">
        <f>IF(M66="","",VLOOKUP(M66,データ２!$A$2:$B$92,2))</f>
        <v>池雪ジュニアＳ</v>
      </c>
      <c r="O66" s="5">
        <f>+O49+10</f>
        <v>31</v>
      </c>
      <c r="P66" s="32" t="str">
        <f>IF(O66="","",VLOOKUP(O66,データ２!$A$2:$B$92,2))</f>
        <v>越中島ブレーブス</v>
      </c>
      <c r="Q66" s="5">
        <f>+Q49+10</f>
        <v>36</v>
      </c>
      <c r="R66" s="32" t="str">
        <f>IF(Q66="","",VLOOKUP(Q66,データ２!$A$2:$B$92,2))</f>
        <v>駒込チャイルド</v>
      </c>
    </row>
    <row r="67" spans="1:18" ht="13.5">
      <c r="A67" s="17" t="s">
        <v>43</v>
      </c>
      <c r="B67" s="30"/>
      <c r="C67" s="17" t="s">
        <v>44</v>
      </c>
      <c r="D67" s="30"/>
      <c r="E67" s="17" t="s">
        <v>45</v>
      </c>
      <c r="F67" s="30"/>
      <c r="G67" s="17" t="s">
        <v>56</v>
      </c>
      <c r="H67" s="30"/>
      <c r="I67" s="17" t="s">
        <v>70</v>
      </c>
      <c r="J67" s="30"/>
      <c r="K67" s="17" t="s">
        <v>322</v>
      </c>
      <c r="L67" s="30"/>
      <c r="M67" s="17" t="s">
        <v>327</v>
      </c>
      <c r="N67" s="30"/>
      <c r="O67" s="17" t="s">
        <v>332</v>
      </c>
      <c r="P67" s="30"/>
      <c r="Q67" s="17" t="s">
        <v>337</v>
      </c>
      <c r="R67" s="30"/>
    </row>
    <row r="68" spans="1:18" ht="13.5" customHeight="1">
      <c r="A68" s="6">
        <f>+A51+10</f>
        <v>36</v>
      </c>
      <c r="B68" s="33" t="str">
        <f>IF(A68="","",VLOOKUP(A68,データ２!$A$2:$B$92,2))</f>
        <v>駒込チャイルド</v>
      </c>
      <c r="C68" s="6">
        <f>+C51+10</f>
        <v>38</v>
      </c>
      <c r="D68" s="33" t="str">
        <f>IF(C68="","",VLOOKUP(C68,データ２!$A$2:$B$92,2))</f>
        <v>砧南クラブ</v>
      </c>
      <c r="E68" s="6">
        <f>+E51+10</f>
        <v>33</v>
      </c>
      <c r="F68" s="33" t="str">
        <f>IF(E68="","",VLOOKUP(E68,データ２!$A$2:$B$92,2))</f>
        <v>サンジュニア</v>
      </c>
      <c r="G68" s="6">
        <f>+G51+10</f>
        <v>35</v>
      </c>
      <c r="H68" s="33" t="str">
        <f>IF(G68="","",VLOOKUP(G68,データ２!$A$2:$B$92,2))</f>
        <v>淀四ライオンズ</v>
      </c>
      <c r="I68" s="6">
        <f>+I51+10</f>
        <v>33</v>
      </c>
      <c r="J68" s="33" t="str">
        <f>IF(I68="","",VLOOKUP(I68,データ２!$A$2:$B$92,2))</f>
        <v>サンジュニア</v>
      </c>
      <c r="K68" s="6">
        <f>+K51+10</f>
        <v>39</v>
      </c>
      <c r="L68" s="33" t="str">
        <f>IF(K68="","",VLOOKUP(K68,データ２!$A$2:$B$92,2))</f>
        <v>北二Ｂレーシング</v>
      </c>
      <c r="M68" s="6">
        <f>+M51+10</f>
        <v>36</v>
      </c>
      <c r="N68" s="33" t="str">
        <f>IF(M68="","",VLOOKUP(M68,データ２!$A$2:$B$92,2))</f>
        <v>駒込チャイルド</v>
      </c>
      <c r="O68" s="6">
        <f>+O51+10</f>
        <v>37</v>
      </c>
      <c r="P68" s="33" t="str">
        <f>IF(O68="","",VLOOKUP(O68,データ２!$A$2:$B$92,2))</f>
        <v>大塚スネイクス</v>
      </c>
      <c r="Q68" s="6">
        <f>+Q51+10</f>
        <v>38</v>
      </c>
      <c r="R68" s="33" t="str">
        <f>IF(Q68="","",VLOOKUP(Q68,データ２!$A$2:$B$92,2))</f>
        <v>砧南クラブ</v>
      </c>
    </row>
  </sheetData>
  <sheetProtection/>
  <printOptions/>
  <pageMargins left="1.5748031496062993" right="0" top="0" bottom="0" header="0.5118110236220472" footer="0.5118110236220472"/>
  <pageSetup horizontalDpi="200" verticalDpi="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B13">
      <selection activeCell="Q16" sqref="Q16:Q17"/>
    </sheetView>
  </sheetViews>
  <sheetFormatPr defaultColWidth="9.00390625" defaultRowHeight="13.5"/>
  <cols>
    <col min="1" max="1" width="4.625" style="0" customWidth="1"/>
    <col min="2" max="2" width="30.625" style="0" customWidth="1"/>
    <col min="3" max="15" width="6.625" style="0" customWidth="1"/>
    <col min="16" max="16" width="4.625" style="0" customWidth="1"/>
    <col min="17" max="17" width="30.625" style="0" customWidth="1"/>
    <col min="18" max="18" width="6.625" style="0" customWidth="1"/>
  </cols>
  <sheetData>
    <row r="1" spans="1:18" ht="25.5">
      <c r="A1" s="4"/>
      <c r="B1" s="4"/>
      <c r="C1" s="4"/>
      <c r="D1" s="97" t="s">
        <v>346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4"/>
      <c r="Q1" s="95">
        <v>39855</v>
      </c>
      <c r="R1" s="95"/>
    </row>
    <row r="2" spans="1:18" ht="13.5">
      <c r="A2" s="4"/>
      <c r="B2" s="4"/>
      <c r="C2" s="4"/>
      <c r="D2" s="34"/>
      <c r="E2" s="34"/>
      <c r="F2" s="34"/>
      <c r="G2" s="34"/>
      <c r="H2" s="34"/>
      <c r="I2" s="4"/>
      <c r="J2" s="4"/>
      <c r="K2" s="4"/>
      <c r="L2" s="4"/>
      <c r="M2" s="4"/>
      <c r="N2" s="34"/>
      <c r="O2" s="34"/>
      <c r="P2" s="4"/>
      <c r="Q2" s="4"/>
      <c r="R2" s="4"/>
    </row>
    <row r="3" spans="1:18" ht="18.75">
      <c r="A3" s="4"/>
      <c r="B3" s="4"/>
      <c r="C3" s="4"/>
      <c r="D3" s="4"/>
      <c r="E3" s="4"/>
      <c r="F3" s="35"/>
      <c r="G3" s="35"/>
      <c r="H3" s="96" t="s">
        <v>347</v>
      </c>
      <c r="I3" s="96"/>
      <c r="J3" s="96"/>
      <c r="K3" s="96"/>
      <c r="L3" s="4"/>
      <c r="M3" s="35"/>
      <c r="N3" s="35"/>
      <c r="O3" s="35"/>
      <c r="P3" s="4"/>
      <c r="Q3" s="4"/>
      <c r="R3" s="4"/>
    </row>
    <row r="4" spans="1:18" ht="14.25" thickBot="1">
      <c r="A4" s="87">
        <v>1</v>
      </c>
      <c r="B4" s="88"/>
      <c r="C4" s="94" t="s">
        <v>348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87">
        <v>21</v>
      </c>
      <c r="Q4" s="88"/>
      <c r="R4" s="93" t="s">
        <v>349</v>
      </c>
    </row>
    <row r="5" spans="1:18" ht="14.25" thickBot="1">
      <c r="A5" s="87"/>
      <c r="B5" s="88"/>
      <c r="C5" s="94"/>
      <c r="D5" s="36"/>
      <c r="E5" s="37"/>
      <c r="F5" s="26"/>
      <c r="G5" s="26"/>
      <c r="H5" s="26"/>
      <c r="I5" s="26"/>
      <c r="J5" s="26"/>
      <c r="K5" s="26"/>
      <c r="L5" s="26"/>
      <c r="M5" s="26"/>
      <c r="N5" s="38"/>
      <c r="O5" s="39"/>
      <c r="P5" s="87"/>
      <c r="Q5" s="88"/>
      <c r="R5" s="93"/>
    </row>
    <row r="6" spans="1:18" ht="14.25" thickBot="1">
      <c r="A6" s="87">
        <v>2</v>
      </c>
      <c r="B6" s="88"/>
      <c r="C6" s="93" t="s">
        <v>350</v>
      </c>
      <c r="D6" s="40"/>
      <c r="E6" s="41"/>
      <c r="F6" s="37"/>
      <c r="G6" s="26"/>
      <c r="H6" s="26"/>
      <c r="I6" s="26"/>
      <c r="J6" s="26"/>
      <c r="K6" s="26"/>
      <c r="L6" s="26"/>
      <c r="M6" s="38"/>
      <c r="N6" s="42"/>
      <c r="O6" s="34"/>
      <c r="P6" s="87">
        <v>22</v>
      </c>
      <c r="Q6" s="88"/>
      <c r="R6" s="94" t="s">
        <v>351</v>
      </c>
    </row>
    <row r="7" spans="1:18" ht="14.25" thickBot="1">
      <c r="A7" s="87"/>
      <c r="B7" s="88"/>
      <c r="C7" s="93"/>
      <c r="D7" s="91"/>
      <c r="E7" s="44"/>
      <c r="F7" s="45"/>
      <c r="G7" s="26"/>
      <c r="H7" s="26"/>
      <c r="I7" s="26"/>
      <c r="J7" s="26"/>
      <c r="K7" s="26"/>
      <c r="L7" s="26"/>
      <c r="M7" s="42"/>
      <c r="N7" s="46"/>
      <c r="O7" s="38"/>
      <c r="P7" s="87"/>
      <c r="Q7" s="88"/>
      <c r="R7" s="94"/>
    </row>
    <row r="8" spans="1:18" ht="14.25" thickBot="1">
      <c r="A8" s="87">
        <v>3</v>
      </c>
      <c r="B8" s="88"/>
      <c r="C8" s="89" t="s">
        <v>352</v>
      </c>
      <c r="D8" s="92"/>
      <c r="E8" s="48"/>
      <c r="F8" s="45"/>
      <c r="G8" s="26"/>
      <c r="H8" s="26"/>
      <c r="I8" s="26"/>
      <c r="J8" s="26"/>
      <c r="K8" s="26"/>
      <c r="L8" s="26"/>
      <c r="M8" s="42"/>
      <c r="N8" s="48"/>
      <c r="O8" s="49"/>
      <c r="P8" s="87">
        <v>23</v>
      </c>
      <c r="Q8" s="88"/>
      <c r="R8" s="90" t="s">
        <v>353</v>
      </c>
    </row>
    <row r="9" spans="1:18" ht="13.5">
      <c r="A9" s="87"/>
      <c r="B9" s="88"/>
      <c r="C9" s="89"/>
      <c r="D9" s="40"/>
      <c r="E9" s="26"/>
      <c r="F9" s="45"/>
      <c r="G9" s="37"/>
      <c r="H9" s="26"/>
      <c r="I9" s="26"/>
      <c r="J9" s="26"/>
      <c r="K9" s="26"/>
      <c r="L9" s="38"/>
      <c r="M9" s="42"/>
      <c r="N9" s="26"/>
      <c r="O9" s="34"/>
      <c r="P9" s="87"/>
      <c r="Q9" s="88"/>
      <c r="R9" s="90"/>
    </row>
    <row r="10" spans="1:18" ht="14.25" thickBot="1">
      <c r="A10" s="87">
        <v>4</v>
      </c>
      <c r="B10" s="88"/>
      <c r="C10" s="90" t="s">
        <v>354</v>
      </c>
      <c r="D10" s="40"/>
      <c r="E10" s="26"/>
      <c r="F10" s="45"/>
      <c r="G10" s="45"/>
      <c r="H10" s="26"/>
      <c r="I10" s="26"/>
      <c r="J10" s="26"/>
      <c r="K10" s="26"/>
      <c r="L10" s="42"/>
      <c r="M10" s="50"/>
      <c r="N10" s="26"/>
      <c r="O10" s="34"/>
      <c r="P10" s="87">
        <v>24</v>
      </c>
      <c r="Q10" s="88"/>
      <c r="R10" s="89" t="s">
        <v>355</v>
      </c>
    </row>
    <row r="11" spans="1:18" ht="14.25" thickBot="1">
      <c r="A11" s="87"/>
      <c r="B11" s="88"/>
      <c r="C11" s="90"/>
      <c r="D11" s="51"/>
      <c r="E11" s="43"/>
      <c r="F11" s="44"/>
      <c r="G11" s="45"/>
      <c r="H11" s="26"/>
      <c r="I11" s="26"/>
      <c r="J11" s="26"/>
      <c r="K11" s="26"/>
      <c r="L11" s="42"/>
      <c r="M11" s="46"/>
      <c r="N11" s="38"/>
      <c r="O11" s="39"/>
      <c r="P11" s="87"/>
      <c r="Q11" s="88"/>
      <c r="R11" s="89"/>
    </row>
    <row r="12" spans="1:18" ht="14.25" thickBot="1">
      <c r="A12" s="87">
        <v>5</v>
      </c>
      <c r="B12" s="88"/>
      <c r="C12" s="94" t="s">
        <v>356</v>
      </c>
      <c r="D12" s="52"/>
      <c r="E12" s="47"/>
      <c r="F12" s="48"/>
      <c r="G12" s="45"/>
      <c r="H12" s="26"/>
      <c r="I12" s="26"/>
      <c r="J12" s="26"/>
      <c r="K12" s="26"/>
      <c r="L12" s="42"/>
      <c r="M12" s="26"/>
      <c r="N12" s="49"/>
      <c r="O12" s="53"/>
      <c r="P12" s="87">
        <v>25</v>
      </c>
      <c r="Q12" s="88"/>
      <c r="R12" s="93" t="s">
        <v>357</v>
      </c>
    </row>
    <row r="13" spans="1:18" ht="14.25" thickBot="1">
      <c r="A13" s="87"/>
      <c r="B13" s="88"/>
      <c r="C13" s="94"/>
      <c r="D13" s="40"/>
      <c r="E13" s="26"/>
      <c r="F13" s="26"/>
      <c r="G13" s="45"/>
      <c r="H13" s="26"/>
      <c r="I13" s="26"/>
      <c r="J13" s="26"/>
      <c r="K13" s="26"/>
      <c r="L13" s="42"/>
      <c r="M13" s="26"/>
      <c r="N13" s="26"/>
      <c r="O13" s="34"/>
      <c r="P13" s="87"/>
      <c r="Q13" s="88"/>
      <c r="R13" s="93"/>
    </row>
    <row r="14" spans="1:18" ht="14.25" thickBot="1">
      <c r="A14" s="87">
        <v>6</v>
      </c>
      <c r="B14" s="88"/>
      <c r="C14" s="93" t="s">
        <v>358</v>
      </c>
      <c r="D14" s="40"/>
      <c r="E14" s="26"/>
      <c r="F14" s="26"/>
      <c r="G14" s="45"/>
      <c r="H14" s="37"/>
      <c r="I14" s="26"/>
      <c r="J14" s="26"/>
      <c r="K14" s="38"/>
      <c r="L14" s="42"/>
      <c r="M14" s="26"/>
      <c r="N14" s="26"/>
      <c r="O14" s="34"/>
      <c r="P14" s="87">
        <v>26</v>
      </c>
      <c r="Q14" s="88"/>
      <c r="R14" s="94" t="s">
        <v>359</v>
      </c>
    </row>
    <row r="15" spans="1:18" ht="14.25" thickBot="1">
      <c r="A15" s="87"/>
      <c r="B15" s="88"/>
      <c r="C15" s="93"/>
      <c r="D15" s="51"/>
      <c r="E15" s="43"/>
      <c r="F15" s="26"/>
      <c r="G15" s="45"/>
      <c r="H15" s="45"/>
      <c r="I15" s="26"/>
      <c r="J15" s="26"/>
      <c r="K15" s="42"/>
      <c r="L15" s="42"/>
      <c r="M15" s="26"/>
      <c r="N15" s="38"/>
      <c r="O15" s="39"/>
      <c r="P15" s="87"/>
      <c r="Q15" s="88"/>
      <c r="R15" s="94"/>
    </row>
    <row r="16" spans="1:18" ht="14.25" thickBot="1">
      <c r="A16" s="87">
        <v>7</v>
      </c>
      <c r="B16" s="88"/>
      <c r="C16" s="89" t="s">
        <v>360</v>
      </c>
      <c r="D16" s="52"/>
      <c r="E16" s="47"/>
      <c r="F16" s="37"/>
      <c r="G16" s="45"/>
      <c r="H16" s="45"/>
      <c r="I16" s="26"/>
      <c r="J16" s="26"/>
      <c r="K16" s="42"/>
      <c r="L16" s="42"/>
      <c r="M16" s="38"/>
      <c r="N16" s="49"/>
      <c r="O16" s="53"/>
      <c r="P16" s="87">
        <v>27</v>
      </c>
      <c r="Q16" s="88"/>
      <c r="R16" s="90" t="s">
        <v>361</v>
      </c>
    </row>
    <row r="17" spans="1:18" ht="13.5">
      <c r="A17" s="87"/>
      <c r="B17" s="88"/>
      <c r="C17" s="89"/>
      <c r="D17" s="40"/>
      <c r="E17" s="26"/>
      <c r="F17" s="45"/>
      <c r="G17" s="45"/>
      <c r="H17" s="45"/>
      <c r="I17" s="26"/>
      <c r="J17" s="26"/>
      <c r="K17" s="42"/>
      <c r="L17" s="42"/>
      <c r="M17" s="42"/>
      <c r="N17" s="26"/>
      <c r="O17" s="34"/>
      <c r="P17" s="87"/>
      <c r="Q17" s="88"/>
      <c r="R17" s="90"/>
    </row>
    <row r="18" spans="1:18" ht="14.25" thickBot="1">
      <c r="A18" s="87">
        <v>8</v>
      </c>
      <c r="B18" s="88"/>
      <c r="C18" s="94" t="s">
        <v>362</v>
      </c>
      <c r="D18" s="40"/>
      <c r="E18" s="26"/>
      <c r="F18" s="45"/>
      <c r="G18" s="54"/>
      <c r="H18" s="45"/>
      <c r="I18" s="26"/>
      <c r="J18" s="26"/>
      <c r="K18" s="42"/>
      <c r="L18" s="49"/>
      <c r="M18" s="42"/>
      <c r="N18" s="26"/>
      <c r="O18" s="34"/>
      <c r="P18" s="87">
        <v>28</v>
      </c>
      <c r="Q18" s="88"/>
      <c r="R18" s="93" t="s">
        <v>363</v>
      </c>
    </row>
    <row r="19" spans="1:18" ht="14.25" thickBot="1">
      <c r="A19" s="87"/>
      <c r="B19" s="88"/>
      <c r="C19" s="94"/>
      <c r="D19" s="91"/>
      <c r="E19" s="26"/>
      <c r="F19" s="45"/>
      <c r="G19" s="48"/>
      <c r="H19" s="45"/>
      <c r="I19" s="26"/>
      <c r="J19" s="26"/>
      <c r="K19" s="42"/>
      <c r="L19" s="48"/>
      <c r="M19" s="42"/>
      <c r="N19" s="26"/>
      <c r="O19" s="38"/>
      <c r="P19" s="87"/>
      <c r="Q19" s="88"/>
      <c r="R19" s="93"/>
    </row>
    <row r="20" spans="1:18" ht="14.25" thickBot="1">
      <c r="A20" s="87">
        <v>9</v>
      </c>
      <c r="B20" s="88"/>
      <c r="C20" s="90" t="s">
        <v>364</v>
      </c>
      <c r="D20" s="92"/>
      <c r="E20" s="37"/>
      <c r="F20" s="45"/>
      <c r="G20" s="48"/>
      <c r="H20" s="41"/>
      <c r="I20" s="48"/>
      <c r="J20" s="48"/>
      <c r="K20" s="50"/>
      <c r="L20" s="48"/>
      <c r="M20" s="42"/>
      <c r="N20" s="38"/>
      <c r="O20" s="49"/>
      <c r="P20" s="87">
        <v>29</v>
      </c>
      <c r="Q20" s="88"/>
      <c r="R20" s="89" t="s">
        <v>365</v>
      </c>
    </row>
    <row r="21" spans="1:18" ht="14.25" thickBot="1">
      <c r="A21" s="87"/>
      <c r="B21" s="88"/>
      <c r="C21" s="90"/>
      <c r="D21" s="40"/>
      <c r="E21" s="45"/>
      <c r="F21" s="54"/>
      <c r="G21" s="26"/>
      <c r="H21" s="41"/>
      <c r="I21" s="48"/>
      <c r="J21" s="48"/>
      <c r="K21" s="50"/>
      <c r="L21" s="26"/>
      <c r="M21" s="49"/>
      <c r="N21" s="42"/>
      <c r="O21" s="34"/>
      <c r="P21" s="87"/>
      <c r="Q21" s="88"/>
      <c r="R21" s="89"/>
    </row>
    <row r="22" spans="1:18" ht="14.25" thickBot="1">
      <c r="A22" s="87">
        <v>10</v>
      </c>
      <c r="B22" s="88"/>
      <c r="C22" s="89" t="s">
        <v>366</v>
      </c>
      <c r="D22" s="53"/>
      <c r="E22" s="54"/>
      <c r="F22" s="26"/>
      <c r="G22" s="26"/>
      <c r="H22" s="45"/>
      <c r="I22" s="26"/>
      <c r="J22" s="26"/>
      <c r="K22" s="42"/>
      <c r="L22" s="26"/>
      <c r="M22" s="26"/>
      <c r="N22" s="49"/>
      <c r="O22" s="53"/>
      <c r="P22" s="87">
        <v>30</v>
      </c>
      <c r="Q22" s="88"/>
      <c r="R22" s="90" t="s">
        <v>367</v>
      </c>
    </row>
    <row r="23" spans="1:18" ht="14.25" thickBot="1">
      <c r="A23" s="87"/>
      <c r="B23" s="88"/>
      <c r="C23" s="89"/>
      <c r="D23" s="26"/>
      <c r="E23" s="48"/>
      <c r="F23" s="26"/>
      <c r="G23" s="26"/>
      <c r="H23" s="45"/>
      <c r="I23" s="55"/>
      <c r="J23" s="55"/>
      <c r="K23" s="42"/>
      <c r="L23" s="26"/>
      <c r="M23" s="26"/>
      <c r="N23" s="48"/>
      <c r="O23" s="34"/>
      <c r="P23" s="87"/>
      <c r="Q23" s="88"/>
      <c r="R23" s="90"/>
    </row>
    <row r="24" spans="1:18" ht="14.25" thickBot="1">
      <c r="A24" s="87">
        <v>11</v>
      </c>
      <c r="B24" s="88"/>
      <c r="C24" s="93" t="s">
        <v>368</v>
      </c>
      <c r="D24" s="26"/>
      <c r="E24" s="48"/>
      <c r="F24" s="26"/>
      <c r="G24" s="26"/>
      <c r="H24" s="45"/>
      <c r="I24" s="26"/>
      <c r="J24" s="26"/>
      <c r="K24" s="42"/>
      <c r="L24" s="26"/>
      <c r="M24" s="26"/>
      <c r="N24" s="48"/>
      <c r="O24" s="34"/>
      <c r="P24" s="87">
        <v>31</v>
      </c>
      <c r="Q24" s="88"/>
      <c r="R24" s="94" t="s">
        <v>369</v>
      </c>
    </row>
    <row r="25" spans="1:18" ht="14.25" thickBot="1">
      <c r="A25" s="87"/>
      <c r="B25" s="88"/>
      <c r="C25" s="93"/>
      <c r="D25" s="36"/>
      <c r="E25" s="37"/>
      <c r="F25" s="26"/>
      <c r="G25" s="26"/>
      <c r="H25" s="45"/>
      <c r="I25" s="26"/>
      <c r="J25" s="26"/>
      <c r="K25" s="42"/>
      <c r="L25" s="26"/>
      <c r="M25" s="26"/>
      <c r="N25" s="38"/>
      <c r="O25" s="39"/>
      <c r="P25" s="87"/>
      <c r="Q25" s="88"/>
      <c r="R25" s="94"/>
    </row>
    <row r="26" spans="1:18" ht="14.25" thickBot="1">
      <c r="A26" s="87">
        <v>12</v>
      </c>
      <c r="B26" s="88"/>
      <c r="C26" s="90" t="s">
        <v>370</v>
      </c>
      <c r="D26" s="40"/>
      <c r="E26" s="41"/>
      <c r="F26" s="37"/>
      <c r="G26" s="26"/>
      <c r="H26" s="45"/>
      <c r="I26" s="26"/>
      <c r="J26" s="26"/>
      <c r="K26" s="42"/>
      <c r="L26" s="26"/>
      <c r="M26" s="38"/>
      <c r="N26" s="42"/>
      <c r="O26" s="34"/>
      <c r="P26" s="87">
        <v>32</v>
      </c>
      <c r="Q26" s="88"/>
      <c r="R26" s="89" t="s">
        <v>371</v>
      </c>
    </row>
    <row r="27" spans="1:18" ht="14.25" thickBot="1">
      <c r="A27" s="87"/>
      <c r="B27" s="88"/>
      <c r="C27" s="90"/>
      <c r="D27" s="91"/>
      <c r="E27" s="44"/>
      <c r="F27" s="45"/>
      <c r="G27" s="26"/>
      <c r="H27" s="45"/>
      <c r="I27" s="26"/>
      <c r="J27" s="26"/>
      <c r="K27" s="42"/>
      <c r="L27" s="26"/>
      <c r="M27" s="42"/>
      <c r="N27" s="46"/>
      <c r="O27" s="38"/>
      <c r="P27" s="87"/>
      <c r="Q27" s="88"/>
      <c r="R27" s="89"/>
    </row>
    <row r="28" spans="1:18" ht="14.25" thickBot="1">
      <c r="A28" s="87">
        <v>13</v>
      </c>
      <c r="B28" s="88"/>
      <c r="C28" s="94" t="s">
        <v>372</v>
      </c>
      <c r="D28" s="92"/>
      <c r="E28" s="48"/>
      <c r="F28" s="45"/>
      <c r="G28" s="26"/>
      <c r="H28" s="45"/>
      <c r="I28" s="26"/>
      <c r="J28" s="26"/>
      <c r="K28" s="42"/>
      <c r="L28" s="26"/>
      <c r="M28" s="42"/>
      <c r="N28" s="48"/>
      <c r="O28" s="49"/>
      <c r="P28" s="87">
        <v>33</v>
      </c>
      <c r="Q28" s="88"/>
      <c r="R28" s="93" t="s">
        <v>373</v>
      </c>
    </row>
    <row r="29" spans="1:18" ht="13.5">
      <c r="A29" s="87"/>
      <c r="B29" s="88"/>
      <c r="C29" s="94"/>
      <c r="D29" s="40"/>
      <c r="E29" s="26"/>
      <c r="F29" s="45"/>
      <c r="G29" s="37"/>
      <c r="H29" s="45"/>
      <c r="I29" s="26"/>
      <c r="J29" s="26"/>
      <c r="K29" s="42"/>
      <c r="L29" s="38"/>
      <c r="M29" s="42"/>
      <c r="N29" s="4"/>
      <c r="O29" s="4"/>
      <c r="P29" s="87"/>
      <c r="Q29" s="88"/>
      <c r="R29" s="93"/>
    </row>
    <row r="30" spans="1:18" ht="14.25" thickBot="1">
      <c r="A30" s="87">
        <v>14</v>
      </c>
      <c r="B30" s="88"/>
      <c r="C30" s="89" t="s">
        <v>374</v>
      </c>
      <c r="D30" s="40"/>
      <c r="E30" s="26"/>
      <c r="F30" s="45"/>
      <c r="G30" s="45"/>
      <c r="H30" s="45"/>
      <c r="I30" s="26"/>
      <c r="J30" s="26"/>
      <c r="K30" s="42"/>
      <c r="L30" s="42"/>
      <c r="M30" s="50"/>
      <c r="N30" s="26"/>
      <c r="O30" s="34"/>
      <c r="P30" s="87">
        <v>34</v>
      </c>
      <c r="Q30" s="88"/>
      <c r="R30" s="90" t="s">
        <v>375</v>
      </c>
    </row>
    <row r="31" spans="1:18" ht="14.25" thickBot="1">
      <c r="A31" s="87"/>
      <c r="B31" s="88"/>
      <c r="C31" s="89"/>
      <c r="D31" s="51"/>
      <c r="E31" s="43"/>
      <c r="F31" s="44"/>
      <c r="G31" s="45"/>
      <c r="H31" s="45"/>
      <c r="I31" s="26"/>
      <c r="J31" s="26"/>
      <c r="K31" s="42"/>
      <c r="L31" s="42"/>
      <c r="M31" s="46"/>
      <c r="N31" s="38"/>
      <c r="O31" s="39"/>
      <c r="P31" s="87"/>
      <c r="Q31" s="88"/>
      <c r="R31" s="90"/>
    </row>
    <row r="32" spans="1:18" ht="14.25" thickBot="1">
      <c r="A32" s="87">
        <v>15</v>
      </c>
      <c r="B32" s="88"/>
      <c r="C32" s="93" t="s">
        <v>376</v>
      </c>
      <c r="D32" s="52"/>
      <c r="E32" s="47"/>
      <c r="F32" s="26"/>
      <c r="G32" s="45"/>
      <c r="H32" s="45"/>
      <c r="I32" s="26"/>
      <c r="J32" s="26"/>
      <c r="K32" s="42"/>
      <c r="L32" s="42"/>
      <c r="M32" s="26"/>
      <c r="N32" s="49"/>
      <c r="O32" s="53"/>
      <c r="P32" s="87">
        <v>35</v>
      </c>
      <c r="Q32" s="88"/>
      <c r="R32" s="94" t="s">
        <v>377</v>
      </c>
    </row>
    <row r="33" spans="1:18" ht="14.25" thickBot="1">
      <c r="A33" s="87"/>
      <c r="B33" s="88"/>
      <c r="C33" s="93"/>
      <c r="D33" s="40"/>
      <c r="E33" s="26"/>
      <c r="F33" s="26"/>
      <c r="G33" s="45"/>
      <c r="H33" s="54"/>
      <c r="I33" s="26"/>
      <c r="J33" s="26"/>
      <c r="K33" s="49"/>
      <c r="L33" s="42"/>
      <c r="M33" s="26"/>
      <c r="N33" s="48"/>
      <c r="O33" s="34"/>
      <c r="P33" s="87"/>
      <c r="Q33" s="88"/>
      <c r="R33" s="94"/>
    </row>
    <row r="34" spans="1:18" ht="14.25" thickBot="1">
      <c r="A34" s="87">
        <v>16</v>
      </c>
      <c r="B34" s="88"/>
      <c r="C34" s="94" t="s">
        <v>378</v>
      </c>
      <c r="D34" s="40"/>
      <c r="E34" s="26"/>
      <c r="F34" s="26"/>
      <c r="G34" s="45"/>
      <c r="H34" s="26"/>
      <c r="I34" s="26"/>
      <c r="J34" s="26"/>
      <c r="K34" s="26"/>
      <c r="L34" s="42"/>
      <c r="M34" s="26"/>
      <c r="N34" s="26"/>
      <c r="O34" s="34"/>
      <c r="P34" s="87">
        <v>36</v>
      </c>
      <c r="Q34" s="88"/>
      <c r="R34" s="93" t="s">
        <v>379</v>
      </c>
    </row>
    <row r="35" spans="1:18" ht="14.25" thickBot="1">
      <c r="A35" s="87"/>
      <c r="B35" s="88"/>
      <c r="C35" s="94"/>
      <c r="D35" s="51"/>
      <c r="E35" s="43"/>
      <c r="F35" s="26"/>
      <c r="G35" s="45"/>
      <c r="H35" s="48"/>
      <c r="I35" s="26"/>
      <c r="J35" s="26"/>
      <c r="K35" s="26"/>
      <c r="L35" s="42"/>
      <c r="M35" s="34"/>
      <c r="N35" s="38"/>
      <c r="O35" s="39"/>
      <c r="P35" s="87"/>
      <c r="Q35" s="88"/>
      <c r="R35" s="93"/>
    </row>
    <row r="36" spans="1:18" ht="14.25" thickBot="1">
      <c r="A36" s="87">
        <v>17</v>
      </c>
      <c r="B36" s="88"/>
      <c r="C36" s="90" t="s">
        <v>380</v>
      </c>
      <c r="D36" s="52"/>
      <c r="E36" s="47"/>
      <c r="F36" s="37"/>
      <c r="G36" s="45"/>
      <c r="H36" s="48"/>
      <c r="I36" s="26"/>
      <c r="J36" s="26"/>
      <c r="K36" s="26"/>
      <c r="L36" s="42"/>
      <c r="M36" s="38"/>
      <c r="N36" s="49"/>
      <c r="O36" s="53"/>
      <c r="P36" s="87">
        <v>37</v>
      </c>
      <c r="Q36" s="88"/>
      <c r="R36" s="89" t="s">
        <v>381</v>
      </c>
    </row>
    <row r="37" spans="1:18" ht="13.5">
      <c r="A37" s="87"/>
      <c r="B37" s="88"/>
      <c r="C37" s="90"/>
      <c r="D37" s="40"/>
      <c r="E37" s="26"/>
      <c r="F37" s="45"/>
      <c r="G37" s="45"/>
      <c r="H37" s="26"/>
      <c r="I37" s="26"/>
      <c r="J37" s="26"/>
      <c r="K37" s="26"/>
      <c r="L37" s="42"/>
      <c r="M37" s="42"/>
      <c r="N37" s="34"/>
      <c r="O37" s="34"/>
      <c r="P37" s="87"/>
      <c r="Q37" s="88"/>
      <c r="R37" s="89"/>
    </row>
    <row r="38" spans="1:18" ht="14.25" thickBot="1">
      <c r="A38" s="87">
        <v>18</v>
      </c>
      <c r="B38" s="88"/>
      <c r="C38" s="89" t="s">
        <v>382</v>
      </c>
      <c r="D38" s="40"/>
      <c r="E38" s="26"/>
      <c r="F38" s="45"/>
      <c r="G38" s="54"/>
      <c r="H38" s="26"/>
      <c r="I38" s="26"/>
      <c r="J38" s="26"/>
      <c r="K38" s="26"/>
      <c r="L38" s="49"/>
      <c r="M38" s="42"/>
      <c r="N38" s="26"/>
      <c r="O38" s="34"/>
      <c r="P38" s="87">
        <v>38</v>
      </c>
      <c r="Q38" s="88"/>
      <c r="R38" s="90" t="s">
        <v>383</v>
      </c>
    </row>
    <row r="39" spans="1:18" ht="14.25" thickBot="1">
      <c r="A39" s="87"/>
      <c r="B39" s="88"/>
      <c r="C39" s="89"/>
      <c r="D39" s="91"/>
      <c r="E39" s="26"/>
      <c r="F39" s="45"/>
      <c r="G39" s="26"/>
      <c r="H39" s="26"/>
      <c r="I39" s="26"/>
      <c r="J39" s="26"/>
      <c r="K39" s="26"/>
      <c r="L39" s="34"/>
      <c r="M39" s="42"/>
      <c r="N39" s="26"/>
      <c r="O39" s="38"/>
      <c r="P39" s="87"/>
      <c r="Q39" s="88"/>
      <c r="R39" s="90"/>
    </row>
    <row r="40" spans="1:18" ht="14.25" thickBot="1">
      <c r="A40" s="87">
        <v>19</v>
      </c>
      <c r="B40" s="88"/>
      <c r="C40" s="93" t="s">
        <v>384</v>
      </c>
      <c r="D40" s="92"/>
      <c r="E40" s="37"/>
      <c r="F40" s="45"/>
      <c r="G40" s="26"/>
      <c r="H40" s="26"/>
      <c r="I40" s="26"/>
      <c r="J40" s="26"/>
      <c r="K40" s="26"/>
      <c r="L40" s="34"/>
      <c r="M40" s="42"/>
      <c r="N40" s="38"/>
      <c r="O40" s="49"/>
      <c r="P40" s="87">
        <v>39</v>
      </c>
      <c r="Q40" s="88"/>
      <c r="R40" s="94" t="s">
        <v>385</v>
      </c>
    </row>
    <row r="41" spans="1:18" ht="14.25" thickBot="1">
      <c r="A41" s="87"/>
      <c r="B41" s="88"/>
      <c r="C41" s="93"/>
      <c r="D41" s="40"/>
      <c r="E41" s="45"/>
      <c r="F41" s="54"/>
      <c r="G41" s="26"/>
      <c r="H41" s="26"/>
      <c r="I41" s="26"/>
      <c r="J41" s="26"/>
      <c r="K41" s="26"/>
      <c r="L41" s="34"/>
      <c r="M41" s="49"/>
      <c r="N41" s="42"/>
      <c r="O41" s="34"/>
      <c r="P41" s="87"/>
      <c r="Q41" s="88"/>
      <c r="R41" s="94"/>
    </row>
    <row r="42" spans="1:18" ht="14.25" thickBot="1">
      <c r="A42" s="87">
        <v>20</v>
      </c>
      <c r="B42" s="88"/>
      <c r="C42" s="90" t="s">
        <v>386</v>
      </c>
      <c r="D42" s="53"/>
      <c r="E42" s="54"/>
      <c r="F42" s="48"/>
      <c r="G42" s="26"/>
      <c r="H42" s="26"/>
      <c r="I42" s="26"/>
      <c r="J42" s="26"/>
      <c r="K42" s="26"/>
      <c r="L42" s="34"/>
      <c r="M42" s="34"/>
      <c r="N42" s="49"/>
      <c r="O42" s="53"/>
      <c r="P42" s="87">
        <v>40</v>
      </c>
      <c r="Q42" s="88"/>
      <c r="R42" s="89" t="s">
        <v>387</v>
      </c>
    </row>
    <row r="43" spans="1:18" ht="13.5">
      <c r="A43" s="87"/>
      <c r="B43" s="88"/>
      <c r="C43" s="90"/>
      <c r="D43" s="56"/>
      <c r="E43" s="26"/>
      <c r="F43" s="48"/>
      <c r="G43" s="26"/>
      <c r="H43" s="26"/>
      <c r="I43" s="26"/>
      <c r="J43" s="26"/>
      <c r="K43" s="26"/>
      <c r="L43" s="34"/>
      <c r="M43" s="34"/>
      <c r="N43" s="48"/>
      <c r="O43" s="34"/>
      <c r="P43" s="87"/>
      <c r="Q43" s="88"/>
      <c r="R43" s="89"/>
    </row>
  </sheetData>
  <sheetProtection/>
  <mergeCells count="127">
    <mergeCell ref="D1:O1"/>
    <mergeCell ref="Q6:Q7"/>
    <mergeCell ref="B6:B7"/>
    <mergeCell ref="C6:C7"/>
    <mergeCell ref="A4:A5"/>
    <mergeCell ref="B4:B5"/>
    <mergeCell ref="C4:C5"/>
    <mergeCell ref="P4:P5"/>
    <mergeCell ref="R6:R7"/>
    <mergeCell ref="D7:D8"/>
    <mergeCell ref="Q1:R1"/>
    <mergeCell ref="H3:K3"/>
    <mergeCell ref="Q4:Q5"/>
    <mergeCell ref="R4:R5"/>
    <mergeCell ref="P8:P9"/>
    <mergeCell ref="Q8:Q9"/>
    <mergeCell ref="R8:R9"/>
    <mergeCell ref="P6:P7"/>
    <mergeCell ref="A6:A7"/>
    <mergeCell ref="A10:A11"/>
    <mergeCell ref="B10:B11"/>
    <mergeCell ref="C10:C11"/>
    <mergeCell ref="A8:A9"/>
    <mergeCell ref="Q12:Q13"/>
    <mergeCell ref="R12:R13"/>
    <mergeCell ref="P10:P11"/>
    <mergeCell ref="A12:A13"/>
    <mergeCell ref="B12:B13"/>
    <mergeCell ref="C12:C13"/>
    <mergeCell ref="P12:P13"/>
    <mergeCell ref="B8:B9"/>
    <mergeCell ref="C8:C9"/>
    <mergeCell ref="Q10:Q11"/>
    <mergeCell ref="R10:R11"/>
    <mergeCell ref="C14:C15"/>
    <mergeCell ref="P14:P15"/>
    <mergeCell ref="Q14:Q15"/>
    <mergeCell ref="R14:R15"/>
    <mergeCell ref="C16:C17"/>
    <mergeCell ref="P16:P17"/>
    <mergeCell ref="Q16:Q17"/>
    <mergeCell ref="R16:R17"/>
    <mergeCell ref="A20:A21"/>
    <mergeCell ref="B20:B21"/>
    <mergeCell ref="C18:C19"/>
    <mergeCell ref="P18:P19"/>
    <mergeCell ref="C22:C23"/>
    <mergeCell ref="P22:P23"/>
    <mergeCell ref="A22:A23"/>
    <mergeCell ref="B22:B23"/>
    <mergeCell ref="A14:A15"/>
    <mergeCell ref="B14:B15"/>
    <mergeCell ref="A18:A19"/>
    <mergeCell ref="B18:B19"/>
    <mergeCell ref="A16:A17"/>
    <mergeCell ref="B16:B17"/>
    <mergeCell ref="C20:C21"/>
    <mergeCell ref="P20:P21"/>
    <mergeCell ref="D19:D20"/>
    <mergeCell ref="Q20:Q21"/>
    <mergeCell ref="A24:A25"/>
    <mergeCell ref="B24:B25"/>
    <mergeCell ref="C24:C25"/>
    <mergeCell ref="P24:P25"/>
    <mergeCell ref="Q24:Q25"/>
    <mergeCell ref="R24:R25"/>
    <mergeCell ref="Q18:Q19"/>
    <mergeCell ref="R18:R19"/>
    <mergeCell ref="R20:R21"/>
    <mergeCell ref="Q22:Q23"/>
    <mergeCell ref="R22:R23"/>
    <mergeCell ref="A26:A27"/>
    <mergeCell ref="B26:B27"/>
    <mergeCell ref="C26:C27"/>
    <mergeCell ref="P26:P27"/>
    <mergeCell ref="A28:A29"/>
    <mergeCell ref="B28:B29"/>
    <mergeCell ref="C28:C29"/>
    <mergeCell ref="P28:P29"/>
    <mergeCell ref="R32:R33"/>
    <mergeCell ref="C30:C31"/>
    <mergeCell ref="P30:P31"/>
    <mergeCell ref="Q26:Q27"/>
    <mergeCell ref="R26:R27"/>
    <mergeCell ref="D27:D28"/>
    <mergeCell ref="Q28:Q29"/>
    <mergeCell ref="R28:R29"/>
    <mergeCell ref="Q30:Q31"/>
    <mergeCell ref="R30:R31"/>
    <mergeCell ref="R34:R35"/>
    <mergeCell ref="A36:A37"/>
    <mergeCell ref="B36:B37"/>
    <mergeCell ref="C36:C37"/>
    <mergeCell ref="P36:P37"/>
    <mergeCell ref="Q36:Q37"/>
    <mergeCell ref="R36:R37"/>
    <mergeCell ref="A34:A35"/>
    <mergeCell ref="Q34:Q35"/>
    <mergeCell ref="P34:P35"/>
    <mergeCell ref="C32:C33"/>
    <mergeCell ref="P32:P33"/>
    <mergeCell ref="Q32:Q33"/>
    <mergeCell ref="B34:B35"/>
    <mergeCell ref="C34:C35"/>
    <mergeCell ref="A30:A31"/>
    <mergeCell ref="B30:B31"/>
    <mergeCell ref="A32:A33"/>
    <mergeCell ref="B32:B33"/>
    <mergeCell ref="R38:R39"/>
    <mergeCell ref="D39:D40"/>
    <mergeCell ref="A40:A41"/>
    <mergeCell ref="B40:B41"/>
    <mergeCell ref="C40:C41"/>
    <mergeCell ref="P40:P41"/>
    <mergeCell ref="Q40:Q41"/>
    <mergeCell ref="R40:R41"/>
    <mergeCell ref="Q38:Q39"/>
    <mergeCell ref="A38:A39"/>
    <mergeCell ref="P38:P39"/>
    <mergeCell ref="Q42:Q43"/>
    <mergeCell ref="R42:R43"/>
    <mergeCell ref="A42:A43"/>
    <mergeCell ref="B42:B43"/>
    <mergeCell ref="C42:C43"/>
    <mergeCell ref="P42:P43"/>
    <mergeCell ref="B38:B39"/>
    <mergeCell ref="C38:C39"/>
  </mergeCells>
  <printOptions/>
  <pageMargins left="0.75" right="0.75" top="1" bottom="1" header="0.512" footer="0.51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B13" sqref="B13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83</v>
      </c>
    </row>
    <row r="4" spans="1:2" ht="13.5">
      <c r="A4" t="s">
        <v>19</v>
      </c>
      <c r="B4" s="18" t="s">
        <v>84</v>
      </c>
    </row>
    <row r="6" spans="1:2" ht="13.5">
      <c r="A6" t="s">
        <v>20</v>
      </c>
      <c r="B6" s="18" t="s">
        <v>85</v>
      </c>
    </row>
    <row r="8" spans="1:2" ht="13.5">
      <c r="A8" t="s">
        <v>29</v>
      </c>
      <c r="B8" s="18" t="s">
        <v>86</v>
      </c>
    </row>
    <row r="10" spans="1:2" ht="13.5">
      <c r="A10" t="s">
        <v>81</v>
      </c>
      <c r="B10" s="18" t="s">
        <v>87</v>
      </c>
    </row>
    <row r="12" spans="1:2" ht="13.5">
      <c r="A12" t="s">
        <v>82</v>
      </c>
      <c r="B12" s="18" t="s">
        <v>88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4"/>
  <sheetViews>
    <sheetView zoomScalePageLayoutView="0" workbookViewId="0" topLeftCell="A43">
      <selection activeCell="I58" sqref="I58"/>
    </sheetView>
  </sheetViews>
  <sheetFormatPr defaultColWidth="9.00390625" defaultRowHeight="13.5"/>
  <cols>
    <col min="1" max="1" width="5.625" style="2" bestFit="1" customWidth="1"/>
    <col min="2" max="2" width="26.50390625" style="63" bestFit="1" customWidth="1"/>
    <col min="3" max="3" width="5.125" style="2" bestFit="1" customWidth="1"/>
    <col min="4" max="4" width="24.75390625" style="60" bestFit="1" customWidth="1"/>
    <col min="5" max="16384" width="9.00390625" style="2" customWidth="1"/>
  </cols>
  <sheetData>
    <row r="2" spans="1:4" ht="18.75">
      <c r="A2" s="1">
        <v>1</v>
      </c>
      <c r="B2" s="58" t="s">
        <v>23</v>
      </c>
      <c r="D2" s="59" t="s">
        <v>21</v>
      </c>
    </row>
    <row r="3" ht="17.25">
      <c r="A3" s="3"/>
    </row>
    <row r="4" spans="1:4" ht="18.75">
      <c r="A4" s="1">
        <v>2</v>
      </c>
      <c r="B4" s="58" t="s">
        <v>342</v>
      </c>
      <c r="D4" s="59" t="s">
        <v>22</v>
      </c>
    </row>
    <row r="5" ht="17.25">
      <c r="A5" s="3"/>
    </row>
    <row r="6" spans="1:4" ht="18.75">
      <c r="A6" s="1">
        <v>3</v>
      </c>
      <c r="B6" s="58" t="s">
        <v>401</v>
      </c>
      <c r="D6" s="59" t="s">
        <v>30</v>
      </c>
    </row>
    <row r="7" ht="17.25">
      <c r="A7" s="3"/>
    </row>
    <row r="8" spans="1:4" ht="18.75">
      <c r="A8" s="1">
        <v>4</v>
      </c>
      <c r="B8" s="58" t="s">
        <v>432</v>
      </c>
      <c r="D8" s="59" t="s">
        <v>23</v>
      </c>
    </row>
    <row r="9" ht="17.25">
      <c r="A9" s="3"/>
    </row>
    <row r="10" spans="1:4" ht="18.75">
      <c r="A10" s="1">
        <v>5</v>
      </c>
      <c r="B10" s="58" t="s">
        <v>408</v>
      </c>
      <c r="D10" s="59" t="s">
        <v>24</v>
      </c>
    </row>
    <row r="11" ht="17.25">
      <c r="A11" s="3"/>
    </row>
    <row r="12" spans="1:4" ht="18.75">
      <c r="A12" s="1">
        <v>6</v>
      </c>
      <c r="B12" s="58" t="s">
        <v>396</v>
      </c>
      <c r="D12" s="59" t="s">
        <v>76</v>
      </c>
    </row>
    <row r="13" ht="17.25">
      <c r="A13" s="3"/>
    </row>
    <row r="14" spans="1:4" ht="18.75">
      <c r="A14" s="1">
        <v>7</v>
      </c>
      <c r="B14" s="58" t="s">
        <v>405</v>
      </c>
      <c r="D14" s="59" t="s">
        <v>410</v>
      </c>
    </row>
    <row r="15" ht="17.25">
      <c r="A15" s="3"/>
    </row>
    <row r="16" spans="1:4" ht="18.75">
      <c r="A16" s="1">
        <v>8</v>
      </c>
      <c r="B16" s="59" t="s">
        <v>433</v>
      </c>
      <c r="D16" s="59" t="s">
        <v>411</v>
      </c>
    </row>
    <row r="17" ht="17.25">
      <c r="A17" s="3"/>
    </row>
    <row r="18" spans="1:4" ht="18.75">
      <c r="A18" s="1">
        <v>9</v>
      </c>
      <c r="B18" s="58" t="s">
        <v>340</v>
      </c>
      <c r="D18" s="59" t="s">
        <v>412</v>
      </c>
    </row>
    <row r="19" ht="17.25">
      <c r="A19" s="3"/>
    </row>
    <row r="20" spans="1:4" ht="18.75">
      <c r="A20" s="1">
        <v>10</v>
      </c>
      <c r="B20" s="58" t="s">
        <v>434</v>
      </c>
      <c r="D20" s="59" t="s">
        <v>413</v>
      </c>
    </row>
    <row r="21" ht="17.25">
      <c r="A21" s="3"/>
    </row>
    <row r="22" spans="1:4" ht="18.75">
      <c r="A22" s="1">
        <v>11</v>
      </c>
      <c r="B22" s="58" t="s">
        <v>439</v>
      </c>
      <c r="D22" s="59" t="s">
        <v>414</v>
      </c>
    </row>
    <row r="23" ht="17.25">
      <c r="A23" s="3"/>
    </row>
    <row r="24" spans="1:4" ht="18.75">
      <c r="A24" s="1">
        <v>12</v>
      </c>
      <c r="B24" s="58" t="s">
        <v>392</v>
      </c>
      <c r="D24" s="59" t="s">
        <v>415</v>
      </c>
    </row>
    <row r="25" ht="17.25">
      <c r="A25" s="3"/>
    </row>
    <row r="26" spans="1:4" ht="18.75">
      <c r="A26" s="1">
        <v>13</v>
      </c>
      <c r="B26" s="59" t="s">
        <v>407</v>
      </c>
      <c r="D26" s="59" t="s">
        <v>78</v>
      </c>
    </row>
    <row r="27" ht="17.25">
      <c r="A27" s="3"/>
    </row>
    <row r="28" spans="1:4" ht="18.75">
      <c r="A28" s="1">
        <v>14</v>
      </c>
      <c r="B28" s="58" t="s">
        <v>389</v>
      </c>
      <c r="D28" s="59" t="s">
        <v>416</v>
      </c>
    </row>
    <row r="29" ht="17.25">
      <c r="A29" s="3"/>
    </row>
    <row r="30" spans="1:4" ht="18.75">
      <c r="A30" s="1">
        <v>15</v>
      </c>
      <c r="B30" s="58" t="s">
        <v>397</v>
      </c>
      <c r="D30" s="59" t="s">
        <v>77</v>
      </c>
    </row>
    <row r="31" ht="17.25">
      <c r="A31" s="3"/>
    </row>
    <row r="32" spans="1:4" ht="18.75">
      <c r="A32" s="1">
        <v>16</v>
      </c>
      <c r="B32" s="58" t="s">
        <v>402</v>
      </c>
      <c r="D32" s="59" t="s">
        <v>417</v>
      </c>
    </row>
    <row r="33" ht="17.25">
      <c r="B33" s="60"/>
    </row>
    <row r="34" spans="1:4" ht="18.75">
      <c r="A34" s="1">
        <v>17</v>
      </c>
      <c r="B34" s="58" t="s">
        <v>435</v>
      </c>
      <c r="D34" s="59" t="s">
        <v>338</v>
      </c>
    </row>
    <row r="35" spans="2:4" ht="17.25">
      <c r="B35" s="64"/>
      <c r="D35" s="61"/>
    </row>
    <row r="36" spans="1:4" ht="18.75">
      <c r="A36" s="1">
        <v>18</v>
      </c>
      <c r="B36" s="58" t="s">
        <v>394</v>
      </c>
      <c r="D36" s="59" t="s">
        <v>339</v>
      </c>
    </row>
    <row r="38" spans="1:4" ht="18.75">
      <c r="A38" s="1">
        <v>19</v>
      </c>
      <c r="B38" s="59" t="s">
        <v>344</v>
      </c>
      <c r="D38" s="59" t="s">
        <v>389</v>
      </c>
    </row>
    <row r="40" spans="1:4" ht="18.75">
      <c r="A40" s="1">
        <v>20</v>
      </c>
      <c r="B40" s="59" t="s">
        <v>404</v>
      </c>
      <c r="D40" s="59" t="s">
        <v>418</v>
      </c>
    </row>
    <row r="42" spans="1:4" ht="18.75">
      <c r="A42" s="1">
        <v>21</v>
      </c>
      <c r="B42" s="58" t="s">
        <v>388</v>
      </c>
      <c r="D42" s="59" t="s">
        <v>419</v>
      </c>
    </row>
    <row r="44" spans="1:4" ht="18.75">
      <c r="A44" s="1">
        <v>22</v>
      </c>
      <c r="B44" s="58" t="s">
        <v>76</v>
      </c>
      <c r="D44" s="59" t="s">
        <v>420</v>
      </c>
    </row>
    <row r="46" spans="1:4" ht="18.75">
      <c r="A46" s="1">
        <v>23</v>
      </c>
      <c r="B46" s="58" t="s">
        <v>395</v>
      </c>
      <c r="D46" s="59" t="s">
        <v>421</v>
      </c>
    </row>
    <row r="48" spans="1:4" ht="18.75">
      <c r="A48" s="1">
        <v>24</v>
      </c>
      <c r="B48" s="58" t="s">
        <v>406</v>
      </c>
      <c r="D48" s="59" t="s">
        <v>422</v>
      </c>
    </row>
    <row r="50" spans="1:6" ht="18.75">
      <c r="A50" s="1">
        <v>25</v>
      </c>
      <c r="B50" s="58" t="s">
        <v>78</v>
      </c>
      <c r="D50" s="59" t="s">
        <v>423</v>
      </c>
      <c r="F50" s="1"/>
    </row>
    <row r="52" spans="1:6" ht="18.75">
      <c r="A52" s="1">
        <v>26</v>
      </c>
      <c r="B52" s="58" t="s">
        <v>399</v>
      </c>
      <c r="D52" s="59" t="s">
        <v>424</v>
      </c>
      <c r="F52" s="1"/>
    </row>
    <row r="54" spans="1:6" ht="18.75">
      <c r="A54" s="1">
        <v>27</v>
      </c>
      <c r="B54" s="58" t="s">
        <v>436</v>
      </c>
      <c r="D54" s="59" t="s">
        <v>440</v>
      </c>
      <c r="F54" s="1"/>
    </row>
    <row r="56" spans="1:4" ht="18.75">
      <c r="A56" s="1">
        <v>28</v>
      </c>
      <c r="B56" s="59" t="s">
        <v>393</v>
      </c>
      <c r="C56" s="1"/>
      <c r="D56" s="59" t="s">
        <v>425</v>
      </c>
    </row>
    <row r="58" spans="1:4" ht="18.75">
      <c r="A58" s="1">
        <v>29</v>
      </c>
      <c r="B58" s="58" t="s">
        <v>391</v>
      </c>
      <c r="C58" s="1"/>
      <c r="D58" s="59" t="s">
        <v>426</v>
      </c>
    </row>
    <row r="60" spans="1:4" ht="18.75">
      <c r="A60" s="1">
        <v>30</v>
      </c>
      <c r="B60" s="58" t="s">
        <v>409</v>
      </c>
      <c r="C60" s="1"/>
      <c r="D60" s="59" t="s">
        <v>427</v>
      </c>
    </row>
    <row r="62" spans="1:4" ht="18.75">
      <c r="A62" s="1">
        <v>31</v>
      </c>
      <c r="B62" s="58" t="s">
        <v>403</v>
      </c>
      <c r="C62" s="1"/>
      <c r="D62" s="59" t="s">
        <v>428</v>
      </c>
    </row>
    <row r="64" spans="1:4" ht="18.75">
      <c r="A64" s="1">
        <v>32</v>
      </c>
      <c r="B64" s="59" t="s">
        <v>440</v>
      </c>
      <c r="C64" s="1"/>
      <c r="D64" s="59" t="s">
        <v>388</v>
      </c>
    </row>
    <row r="66" spans="1:4" ht="18.75">
      <c r="A66" s="1">
        <v>33</v>
      </c>
      <c r="B66" s="58" t="s">
        <v>437</v>
      </c>
      <c r="C66" s="1"/>
      <c r="D66" s="59" t="s">
        <v>340</v>
      </c>
    </row>
    <row r="68" spans="1:4" ht="18.75">
      <c r="A68" s="1">
        <v>34</v>
      </c>
      <c r="B68" s="59" t="s">
        <v>412</v>
      </c>
      <c r="C68" s="1"/>
      <c r="D68" s="59" t="s">
        <v>341</v>
      </c>
    </row>
    <row r="70" spans="1:4" ht="18.75">
      <c r="A70" s="1">
        <v>35</v>
      </c>
      <c r="B70" s="58" t="s">
        <v>77</v>
      </c>
      <c r="C70" s="1"/>
      <c r="D70" s="59" t="s">
        <v>429</v>
      </c>
    </row>
    <row r="72" spans="1:4" ht="18.75">
      <c r="A72" s="1">
        <v>36</v>
      </c>
      <c r="B72" s="58" t="s">
        <v>398</v>
      </c>
      <c r="C72" s="1"/>
      <c r="D72" s="59" t="s">
        <v>430</v>
      </c>
    </row>
    <row r="74" spans="1:4" ht="18.75">
      <c r="A74" s="1">
        <v>37</v>
      </c>
      <c r="B74" s="58" t="s">
        <v>390</v>
      </c>
      <c r="C74" s="1"/>
      <c r="D74" s="59" t="s">
        <v>343</v>
      </c>
    </row>
    <row r="75" ht="17.25">
      <c r="B75" s="60"/>
    </row>
    <row r="76" spans="1:4" ht="18.75">
      <c r="A76" s="1">
        <v>38</v>
      </c>
      <c r="B76" s="58" t="s">
        <v>400</v>
      </c>
      <c r="C76" s="1"/>
      <c r="D76" s="59" t="s">
        <v>431</v>
      </c>
    </row>
    <row r="78" spans="1:4" ht="18.75">
      <c r="A78" s="1">
        <v>39</v>
      </c>
      <c r="B78" s="59" t="s">
        <v>341</v>
      </c>
      <c r="C78" s="1"/>
      <c r="D78" s="59" t="s">
        <v>344</v>
      </c>
    </row>
    <row r="79" ht="17.25">
      <c r="B79" s="64"/>
    </row>
    <row r="80" spans="1:4" ht="18.75">
      <c r="A80" s="1">
        <v>40</v>
      </c>
      <c r="B80" s="59" t="s">
        <v>438</v>
      </c>
      <c r="C80" s="1"/>
      <c r="D80" s="59" t="s">
        <v>345</v>
      </c>
    </row>
    <row r="82" spans="1:4" ht="18.75">
      <c r="A82" s="1"/>
      <c r="B82" s="58"/>
      <c r="C82" s="1"/>
      <c r="D82" s="59"/>
    </row>
    <row r="84" spans="1:4" ht="18.75">
      <c r="A84" s="1"/>
      <c r="B84" s="58"/>
      <c r="C84" s="1"/>
      <c r="D84" s="59"/>
    </row>
    <row r="86" spans="1:4" ht="18.75">
      <c r="A86" s="1"/>
      <c r="B86" s="58"/>
      <c r="C86" s="1"/>
      <c r="D86" s="59"/>
    </row>
    <row r="88" spans="1:4" ht="18.75">
      <c r="A88" s="1"/>
      <c r="B88" s="58"/>
      <c r="C88" s="1"/>
      <c r="D88" s="62"/>
    </row>
    <row r="90" spans="1:3" ht="18.75">
      <c r="A90" s="1"/>
      <c r="B90" s="58"/>
      <c r="C90" s="1"/>
    </row>
    <row r="92" spans="1:3" ht="18.75" customHeight="1">
      <c r="A92" s="1"/>
      <c r="B92" s="65"/>
      <c r="C92" s="1"/>
    </row>
    <row r="94" ht="18.75" customHeight="1">
      <c r="A94" s="1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2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gondoshuuiti</cp:lastModifiedBy>
  <cp:lastPrinted>2009-02-13T01:34:08Z</cp:lastPrinted>
  <dcterms:created xsi:type="dcterms:W3CDTF">1998-10-18T23:17:38Z</dcterms:created>
  <dcterms:modified xsi:type="dcterms:W3CDTF">2009-02-17T00:22:34Z</dcterms:modified>
  <cp:category/>
  <cp:version/>
  <cp:contentType/>
  <cp:contentStatus/>
</cp:coreProperties>
</file>