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75" windowHeight="7005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<sst xmlns="http://schemas.openxmlformats.org/spreadsheetml/2006/main" count="2104" uniqueCount="570">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</sst>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8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8" fillId="23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 shrinkToFit="1"/>
    </xf>
    <xf numFmtId="0" fontId="8" fillId="28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31" fillId="29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tabSelected="1" zoomScale="90" zoomScaleNormal="90" zoomScalePageLayoutView="0" workbookViewId="0" topLeftCell="A244">
      <selection activeCell="AF166" sqref="AF164:AF166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3.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13" t="str">
        <f>+IF(B3="","",+B3)</f>
        <v>カバラホークス</v>
      </c>
      <c r="D2" s="114"/>
      <c r="E2" s="115"/>
      <c r="F2" s="113" t="str">
        <f>+IF(B5="","",+B5)</f>
        <v>品川ツインバード</v>
      </c>
      <c r="G2" s="114"/>
      <c r="H2" s="115"/>
      <c r="I2" s="113" t="str">
        <f>+IF(B7="","",+B7)</f>
        <v>フレール</v>
      </c>
      <c r="J2" s="114"/>
      <c r="K2" s="115"/>
      <c r="L2" s="113" t="str">
        <f>+IF(B9="","",+B9)</f>
        <v>晴海アポローズ</v>
      </c>
      <c r="M2" s="114"/>
      <c r="N2" s="115"/>
      <c r="O2" s="113" t="str">
        <f>+IF(B11="","",+B11)</f>
        <v>砧南球友</v>
      </c>
      <c r="P2" s="114"/>
      <c r="Q2" s="115"/>
      <c r="R2" s="113" t="str">
        <f>+IF(B13="","",+B13)</f>
        <v>東王ジュニア</v>
      </c>
      <c r="S2" s="114"/>
      <c r="T2" s="115"/>
      <c r="U2" s="113" t="str">
        <f>+IF(B15="","",+B15)</f>
        <v>落一アポロ</v>
      </c>
      <c r="V2" s="114"/>
      <c r="W2" s="115"/>
      <c r="X2" s="113" t="str">
        <f>+IF(B17="","",+B17)</f>
        <v>番町エンジェルス</v>
      </c>
      <c r="Y2" s="114"/>
      <c r="Z2" s="115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04">
        <v>1</v>
      </c>
      <c r="B3" s="105" t="str">
        <f>IF(データ２!B2="","",VLOOKUP(A3,データ２!$A$2:$B$160,2))</f>
        <v>カバラホークス</v>
      </c>
      <c r="C3" s="107" t="s">
        <v>53</v>
      </c>
      <c r="D3" s="108"/>
      <c r="E3" s="109"/>
      <c r="F3" s="88"/>
      <c r="G3" s="89"/>
      <c r="H3" s="90"/>
      <c r="I3" s="22" t="s">
        <v>55</v>
      </c>
      <c r="J3" s="23" t="s">
        <v>54</v>
      </c>
      <c r="K3" s="24">
        <v>11</v>
      </c>
      <c r="L3" s="88"/>
      <c r="M3" s="89"/>
      <c r="N3" s="90"/>
      <c r="O3" s="22" t="s">
        <v>55</v>
      </c>
      <c r="P3" s="23" t="s">
        <v>54</v>
      </c>
      <c r="Q3" s="24">
        <v>18</v>
      </c>
      <c r="R3" s="22" t="s">
        <v>55</v>
      </c>
      <c r="S3" s="23" t="s">
        <v>54</v>
      </c>
      <c r="T3" s="24">
        <v>13</v>
      </c>
      <c r="U3" s="22" t="s">
        <v>55</v>
      </c>
      <c r="V3" s="23" t="s">
        <v>54</v>
      </c>
      <c r="W3" s="24">
        <v>5</v>
      </c>
      <c r="X3" s="22" t="s">
        <v>55</v>
      </c>
      <c r="Y3" s="23" t="s">
        <v>54</v>
      </c>
      <c r="Z3" s="24">
        <v>1</v>
      </c>
      <c r="AA3" s="116">
        <f>COUNTIF(C3:Z4,"○")</f>
        <v>2</v>
      </c>
      <c r="AB3" s="102">
        <f>COUNTIF(C3:Z4,"●")</f>
        <v>0</v>
      </c>
      <c r="AC3" s="102">
        <f>COUNTIF(C3:Z4,"△")</f>
        <v>0</v>
      </c>
      <c r="AD3" s="102">
        <f>+AA3*3+AC3*1</f>
        <v>6</v>
      </c>
      <c r="AE3" s="102">
        <f>+E4+H4+K4+N4+Q4+T4+W4+Z4</f>
        <v>6</v>
      </c>
      <c r="AF3" s="102">
        <f>+C4+F4+I4+L4+O4+R4+U4+X4</f>
        <v>29</v>
      </c>
      <c r="AG3" s="102">
        <f>+RANK(AD3,$AD$3:$AD$18,0)</f>
        <v>1</v>
      </c>
    </row>
    <row r="4" spans="1:33" ht="15.75" customHeight="1">
      <c r="A4" s="104"/>
      <c r="B4" s="106"/>
      <c r="C4" s="110"/>
      <c r="D4" s="111"/>
      <c r="E4" s="112"/>
      <c r="F4" s="91">
        <v>23</v>
      </c>
      <c r="G4" s="92" t="s">
        <v>546</v>
      </c>
      <c r="H4" s="93">
        <v>1</v>
      </c>
      <c r="I4" s="25"/>
      <c r="J4" s="26" t="s">
        <v>54</v>
      </c>
      <c r="K4" s="27"/>
      <c r="L4" s="91">
        <v>6</v>
      </c>
      <c r="M4" s="92" t="s">
        <v>546</v>
      </c>
      <c r="N4" s="93">
        <v>5</v>
      </c>
      <c r="O4" s="25"/>
      <c r="P4" s="26" t="s">
        <v>54</v>
      </c>
      <c r="Q4" s="27"/>
      <c r="R4" s="25"/>
      <c r="S4" s="26" t="s">
        <v>54</v>
      </c>
      <c r="T4" s="27"/>
      <c r="U4" s="25"/>
      <c r="V4" s="26" t="s">
        <v>54</v>
      </c>
      <c r="W4" s="27"/>
      <c r="X4" s="25"/>
      <c r="Y4" s="26" t="s">
        <v>54</v>
      </c>
      <c r="Z4" s="27"/>
      <c r="AA4" s="117"/>
      <c r="AB4" s="103"/>
      <c r="AC4" s="103"/>
      <c r="AD4" s="103"/>
      <c r="AE4" s="103"/>
      <c r="AF4" s="103"/>
      <c r="AG4" s="103"/>
    </row>
    <row r="5" spans="1:33" ht="15.75" customHeight="1">
      <c r="A5" s="104">
        <v>2</v>
      </c>
      <c r="B5" s="105" t="str">
        <f>IF(データ２!B4="","",VLOOKUP(A5,データ２!$A$2:$B$160,2))</f>
        <v>品川ツインバード</v>
      </c>
      <c r="C5" s="82"/>
      <c r="D5" s="83"/>
      <c r="E5" s="84"/>
      <c r="F5" s="107" t="s">
        <v>53</v>
      </c>
      <c r="G5" s="108"/>
      <c r="H5" s="109"/>
      <c r="I5" s="82"/>
      <c r="J5" s="83"/>
      <c r="K5" s="84"/>
      <c r="L5" s="22" t="s">
        <v>55</v>
      </c>
      <c r="M5" s="23" t="s">
        <v>54</v>
      </c>
      <c r="N5" s="24">
        <v>19</v>
      </c>
      <c r="O5" s="22" t="s">
        <v>55</v>
      </c>
      <c r="P5" s="23" t="s">
        <v>54</v>
      </c>
      <c r="Q5" s="24">
        <v>14</v>
      </c>
      <c r="R5" s="88"/>
      <c r="S5" s="89"/>
      <c r="T5" s="90"/>
      <c r="U5" s="22" t="s">
        <v>55</v>
      </c>
      <c r="V5" s="23" t="s">
        <v>54</v>
      </c>
      <c r="W5" s="24">
        <v>2</v>
      </c>
      <c r="X5" s="22" t="s">
        <v>55</v>
      </c>
      <c r="Y5" s="23" t="s">
        <v>54</v>
      </c>
      <c r="Z5" s="24">
        <v>8</v>
      </c>
      <c r="AA5" s="116">
        <f>COUNTIF(C5:Z6,"○")</f>
        <v>1</v>
      </c>
      <c r="AB5" s="102">
        <f>COUNTIF(C5:Z6,"●")</f>
        <v>2</v>
      </c>
      <c r="AC5" s="102">
        <f>COUNTIF(C5:Z6,"△")</f>
        <v>0</v>
      </c>
      <c r="AD5" s="102">
        <f>+AA5*3+AC5*1</f>
        <v>3</v>
      </c>
      <c r="AE5" s="102">
        <f>+E6+H6+K6+N6+Q6+T6+W6+Z6</f>
        <v>48</v>
      </c>
      <c r="AF5" s="102">
        <f>+C6+F6+I6+L6+O6+R6+U6+X6</f>
        <v>17</v>
      </c>
      <c r="AG5" s="102">
        <v>6</v>
      </c>
    </row>
    <row r="6" spans="1:33" ht="15.75" customHeight="1">
      <c r="A6" s="104"/>
      <c r="B6" s="106"/>
      <c r="C6" s="85">
        <v>1</v>
      </c>
      <c r="D6" s="86" t="s">
        <v>547</v>
      </c>
      <c r="E6" s="87">
        <v>27</v>
      </c>
      <c r="F6" s="110"/>
      <c r="G6" s="111"/>
      <c r="H6" s="112"/>
      <c r="I6" s="85">
        <v>3</v>
      </c>
      <c r="J6" s="86" t="s">
        <v>548</v>
      </c>
      <c r="K6" s="87">
        <v>9</v>
      </c>
      <c r="L6" s="25"/>
      <c r="M6" s="26" t="s">
        <v>54</v>
      </c>
      <c r="N6" s="27"/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25"/>
      <c r="V6" s="26" t="s">
        <v>54</v>
      </c>
      <c r="W6" s="27"/>
      <c r="X6" s="25"/>
      <c r="Y6" s="26" t="s">
        <v>54</v>
      </c>
      <c r="Z6" s="27"/>
      <c r="AA6" s="117"/>
      <c r="AB6" s="103"/>
      <c r="AC6" s="103"/>
      <c r="AD6" s="103"/>
      <c r="AE6" s="103"/>
      <c r="AF6" s="103"/>
      <c r="AG6" s="103"/>
    </row>
    <row r="7" spans="1:33" ht="15.75" customHeight="1">
      <c r="A7" s="104">
        <v>3</v>
      </c>
      <c r="B7" s="105" t="str">
        <f>IF(データ２!B6="","",VLOOKUP(A7,データ２!$A$2:$B$160,2))</f>
        <v>フレール</v>
      </c>
      <c r="C7" s="22" t="s">
        <v>55</v>
      </c>
      <c r="D7" s="23" t="s">
        <v>54</v>
      </c>
      <c r="E7" s="24">
        <v>11</v>
      </c>
      <c r="F7" s="88"/>
      <c r="G7" s="89"/>
      <c r="H7" s="90"/>
      <c r="I7" s="107" t="s">
        <v>53</v>
      </c>
      <c r="J7" s="108"/>
      <c r="K7" s="109"/>
      <c r="L7" s="22" t="s">
        <v>55</v>
      </c>
      <c r="M7" s="23" t="s">
        <v>54</v>
      </c>
      <c r="N7" s="24">
        <v>15</v>
      </c>
      <c r="O7" s="22" t="s">
        <v>55</v>
      </c>
      <c r="P7" s="23" t="s">
        <v>54</v>
      </c>
      <c r="Q7" s="24">
        <v>7</v>
      </c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22" t="s">
        <v>55</v>
      </c>
      <c r="Y7" s="23" t="s">
        <v>54</v>
      </c>
      <c r="Z7" s="24">
        <v>20</v>
      </c>
      <c r="AA7" s="116">
        <f>COUNTIF(C7:Z8,"○")</f>
        <v>1</v>
      </c>
      <c r="AB7" s="102">
        <f>COUNTIF(C7:Z8,"●")</f>
        <v>0</v>
      </c>
      <c r="AC7" s="102">
        <f>COUNTIF(C7:Z8,"△")</f>
        <v>0</v>
      </c>
      <c r="AD7" s="102">
        <f>+AA7*3+AC7*1</f>
        <v>3</v>
      </c>
      <c r="AE7" s="102">
        <f>+E8+H8+K8+N8+Q8+T8+W8+Z8</f>
        <v>3</v>
      </c>
      <c r="AF7" s="102">
        <f>+C8+F8+I8+L8+O8+R8+U8+X8</f>
        <v>9</v>
      </c>
      <c r="AG7" s="102">
        <f>+RANK(AD7,$AD$3:$AD$18,0)</f>
        <v>4</v>
      </c>
    </row>
    <row r="8" spans="1:33" ht="15.75" customHeight="1">
      <c r="A8" s="104"/>
      <c r="B8" s="106"/>
      <c r="C8" s="25"/>
      <c r="D8" s="26" t="s">
        <v>54</v>
      </c>
      <c r="E8" s="27"/>
      <c r="F8" s="91">
        <v>9</v>
      </c>
      <c r="G8" s="92" t="s">
        <v>549</v>
      </c>
      <c r="H8" s="93">
        <v>3</v>
      </c>
      <c r="I8" s="110"/>
      <c r="J8" s="111"/>
      <c r="K8" s="112"/>
      <c r="L8" s="25"/>
      <c r="M8" s="26" t="s">
        <v>54</v>
      </c>
      <c r="N8" s="27"/>
      <c r="O8" s="25"/>
      <c r="P8" s="26" t="s">
        <v>54</v>
      </c>
      <c r="Q8" s="27"/>
      <c r="R8" s="25"/>
      <c r="S8" s="26" t="s">
        <v>54</v>
      </c>
      <c r="T8" s="27"/>
      <c r="U8" s="25"/>
      <c r="V8" s="26" t="s">
        <v>54</v>
      </c>
      <c r="W8" s="27"/>
      <c r="X8" s="25"/>
      <c r="Y8" s="26" t="s">
        <v>54</v>
      </c>
      <c r="Z8" s="27"/>
      <c r="AA8" s="117"/>
      <c r="AB8" s="103"/>
      <c r="AC8" s="103"/>
      <c r="AD8" s="103"/>
      <c r="AE8" s="103"/>
      <c r="AF8" s="103"/>
      <c r="AG8" s="103"/>
    </row>
    <row r="9" spans="1:33" ht="15.75" customHeight="1">
      <c r="A9" s="104">
        <v>4</v>
      </c>
      <c r="B9" s="105" t="str">
        <f>IF(データ２!B8="","",VLOOKUP(A9,データ２!$A$2:$B$160,2))</f>
        <v>晴海アポローズ</v>
      </c>
      <c r="C9" s="82"/>
      <c r="D9" s="83"/>
      <c r="E9" s="84"/>
      <c r="F9" s="22" t="s">
        <v>55</v>
      </c>
      <c r="G9" s="23" t="s">
        <v>54</v>
      </c>
      <c r="H9" s="24">
        <v>19</v>
      </c>
      <c r="I9" s="22" t="s">
        <v>55</v>
      </c>
      <c r="J9" s="23" t="s">
        <v>54</v>
      </c>
      <c r="K9" s="24">
        <v>15</v>
      </c>
      <c r="L9" s="107" t="s">
        <v>53</v>
      </c>
      <c r="M9" s="108"/>
      <c r="N9" s="109"/>
      <c r="O9" s="88"/>
      <c r="P9" s="89"/>
      <c r="Q9" s="90"/>
      <c r="R9" s="22" t="s">
        <v>55</v>
      </c>
      <c r="S9" s="23" t="s">
        <v>54</v>
      </c>
      <c r="T9" s="24">
        <v>10</v>
      </c>
      <c r="U9" s="88"/>
      <c r="V9" s="89"/>
      <c r="W9" s="90"/>
      <c r="X9" s="22" t="s">
        <v>55</v>
      </c>
      <c r="Y9" s="23" t="s">
        <v>54</v>
      </c>
      <c r="Z9" s="24">
        <v>25</v>
      </c>
      <c r="AA9" s="116">
        <f>COUNTIF(C9:Z10,"○")</f>
        <v>2</v>
      </c>
      <c r="AB9" s="102">
        <f>COUNTIF(C9:Z10,"●")</f>
        <v>1</v>
      </c>
      <c r="AC9" s="102">
        <f>COUNTIF(C9:Z10,"△")</f>
        <v>0</v>
      </c>
      <c r="AD9" s="102">
        <f>+AA9*3+AC9*1</f>
        <v>6</v>
      </c>
      <c r="AE9" s="102">
        <f>+E10+H10+K10+N10+Q10+T10+W10+Z10</f>
        <v>8</v>
      </c>
      <c r="AF9" s="102">
        <f>+C10+F10+I10+L10+O10+R10+U10+X10</f>
        <v>28</v>
      </c>
      <c r="AG9" s="102">
        <v>2</v>
      </c>
    </row>
    <row r="10" spans="1:33" ht="15.75" customHeight="1">
      <c r="A10" s="104"/>
      <c r="B10" s="106"/>
      <c r="C10" s="85">
        <v>5</v>
      </c>
      <c r="D10" s="86" t="s">
        <v>547</v>
      </c>
      <c r="E10" s="87">
        <v>6</v>
      </c>
      <c r="F10" s="25"/>
      <c r="G10" s="26" t="s">
        <v>54</v>
      </c>
      <c r="H10" s="27"/>
      <c r="I10" s="25"/>
      <c r="J10" s="26" t="s">
        <v>54</v>
      </c>
      <c r="K10" s="27"/>
      <c r="L10" s="110"/>
      <c r="M10" s="111"/>
      <c r="N10" s="112"/>
      <c r="O10" s="91">
        <v>16</v>
      </c>
      <c r="P10" s="92" t="s">
        <v>558</v>
      </c>
      <c r="Q10" s="93">
        <v>0</v>
      </c>
      <c r="R10" s="25"/>
      <c r="S10" s="26" t="s">
        <v>54</v>
      </c>
      <c r="T10" s="27"/>
      <c r="U10" s="91">
        <v>7</v>
      </c>
      <c r="V10" s="92" t="s">
        <v>550</v>
      </c>
      <c r="W10" s="93">
        <v>2</v>
      </c>
      <c r="X10" s="25"/>
      <c r="Y10" s="26" t="s">
        <v>54</v>
      </c>
      <c r="Z10" s="27"/>
      <c r="AA10" s="117"/>
      <c r="AB10" s="103"/>
      <c r="AC10" s="103"/>
      <c r="AD10" s="103"/>
      <c r="AE10" s="103"/>
      <c r="AF10" s="103"/>
      <c r="AG10" s="103"/>
    </row>
    <row r="11" spans="1:33" ht="15.75" customHeight="1">
      <c r="A11" s="104">
        <v>5</v>
      </c>
      <c r="B11" s="105" t="str">
        <f>IF(データ２!B10="","",VLOOKUP(A11,データ２!$A$2:$B$160,2))</f>
        <v>砧南球友</v>
      </c>
      <c r="C11" s="22" t="s">
        <v>55</v>
      </c>
      <c r="D11" s="23" t="s">
        <v>54</v>
      </c>
      <c r="E11" s="24">
        <v>18</v>
      </c>
      <c r="F11" s="22" t="s">
        <v>55</v>
      </c>
      <c r="G11" s="23" t="s">
        <v>54</v>
      </c>
      <c r="H11" s="24">
        <v>14</v>
      </c>
      <c r="I11" s="22" t="s">
        <v>55</v>
      </c>
      <c r="J11" s="23" t="s">
        <v>54</v>
      </c>
      <c r="K11" s="24">
        <v>7</v>
      </c>
      <c r="L11" s="82"/>
      <c r="M11" s="83"/>
      <c r="N11" s="84"/>
      <c r="O11" s="107" t="s">
        <v>53</v>
      </c>
      <c r="P11" s="108"/>
      <c r="Q11" s="109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16">
        <f>COUNTIF(C11:Z12,"○")</f>
        <v>0</v>
      </c>
      <c r="AB11" s="102">
        <f>COUNTIF(C11:Z12,"●")</f>
        <v>2</v>
      </c>
      <c r="AC11" s="102">
        <f>COUNTIF(C11:Z12,"△")</f>
        <v>0</v>
      </c>
      <c r="AD11" s="102">
        <f>+AA11*3+AC11*1</f>
        <v>0</v>
      </c>
      <c r="AE11" s="102">
        <f>+E12+H12+K12+N12+Q12+T12+W12+Z12</f>
        <v>27</v>
      </c>
      <c r="AF11" s="102">
        <f>+C12+F12+I12+L12+O12+R12+U12+X12</f>
        <v>4</v>
      </c>
      <c r="AG11" s="102">
        <v>8</v>
      </c>
    </row>
    <row r="12" spans="1:33" ht="15.75" customHeight="1">
      <c r="A12" s="104"/>
      <c r="B12" s="106"/>
      <c r="C12" s="25"/>
      <c r="D12" s="26" t="s">
        <v>54</v>
      </c>
      <c r="E12" s="27"/>
      <c r="F12" s="25"/>
      <c r="G12" s="26" t="s">
        <v>54</v>
      </c>
      <c r="H12" s="27"/>
      <c r="I12" s="25"/>
      <c r="J12" s="26" t="s">
        <v>54</v>
      </c>
      <c r="K12" s="27"/>
      <c r="L12" s="85">
        <v>0</v>
      </c>
      <c r="M12" s="86" t="s">
        <v>559</v>
      </c>
      <c r="N12" s="87">
        <v>16</v>
      </c>
      <c r="O12" s="110"/>
      <c r="P12" s="111"/>
      <c r="Q12" s="112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17"/>
      <c r="AB12" s="103"/>
      <c r="AC12" s="103"/>
      <c r="AD12" s="103"/>
      <c r="AE12" s="103"/>
      <c r="AF12" s="103"/>
      <c r="AG12" s="103"/>
    </row>
    <row r="13" spans="1:33" ht="15.75" customHeight="1">
      <c r="A13" s="104">
        <v>6</v>
      </c>
      <c r="B13" s="105" t="str">
        <f>IF(データ２!B12="","",VLOOKUP(A13,データ２!$A$2:$B$160,2))</f>
        <v>東王ジュニア</v>
      </c>
      <c r="C13" s="22" t="s">
        <v>55</v>
      </c>
      <c r="D13" s="23" t="s">
        <v>54</v>
      </c>
      <c r="E13" s="24">
        <v>13</v>
      </c>
      <c r="F13" s="82"/>
      <c r="G13" s="83"/>
      <c r="H13" s="84"/>
      <c r="I13" s="22" t="s">
        <v>55</v>
      </c>
      <c r="J13" s="23" t="s">
        <v>54</v>
      </c>
      <c r="K13" s="24">
        <v>3</v>
      </c>
      <c r="L13" s="22" t="s">
        <v>55</v>
      </c>
      <c r="M13" s="23" t="s">
        <v>54</v>
      </c>
      <c r="N13" s="24">
        <v>10</v>
      </c>
      <c r="O13" s="22" t="s">
        <v>55</v>
      </c>
      <c r="P13" s="23" t="s">
        <v>54</v>
      </c>
      <c r="Q13" s="24">
        <v>22</v>
      </c>
      <c r="R13" s="107" t="s">
        <v>53</v>
      </c>
      <c r="S13" s="108"/>
      <c r="T13" s="109"/>
      <c r="U13" s="88"/>
      <c r="V13" s="89"/>
      <c r="W13" s="90"/>
      <c r="X13" s="88"/>
      <c r="Y13" s="89"/>
      <c r="Z13" s="90"/>
      <c r="AA13" s="116">
        <f>COUNTIF(C13:Z14,"○")</f>
        <v>2</v>
      </c>
      <c r="AB13" s="102">
        <f>COUNTIF(C13:Z14,"●")</f>
        <v>1</v>
      </c>
      <c r="AC13" s="102">
        <f>COUNTIF(C13:Z14,"△")</f>
        <v>0</v>
      </c>
      <c r="AD13" s="102">
        <f>+AA13*3+AC13*1</f>
        <v>6</v>
      </c>
      <c r="AE13" s="102">
        <f>+E14+H14+K14+N14+Q14+T14+W14+Z14</f>
        <v>18</v>
      </c>
      <c r="AF13" s="102">
        <f>+C14+F14+I14+L14+O14+R14+U14+X14</f>
        <v>51</v>
      </c>
      <c r="AG13" s="102">
        <v>3</v>
      </c>
    </row>
    <row r="14" spans="1:33" ht="15.75" customHeight="1">
      <c r="A14" s="104"/>
      <c r="B14" s="106"/>
      <c r="C14" s="25"/>
      <c r="D14" s="26" t="s">
        <v>54</v>
      </c>
      <c r="E14" s="27"/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25"/>
      <c r="M14" s="26" t="s">
        <v>54</v>
      </c>
      <c r="N14" s="27"/>
      <c r="O14" s="25"/>
      <c r="P14" s="26" t="s">
        <v>54</v>
      </c>
      <c r="Q14" s="27"/>
      <c r="R14" s="110"/>
      <c r="S14" s="111"/>
      <c r="T14" s="112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17"/>
      <c r="AB14" s="103"/>
      <c r="AC14" s="103"/>
      <c r="AD14" s="103"/>
      <c r="AE14" s="103"/>
      <c r="AF14" s="103"/>
      <c r="AG14" s="103"/>
    </row>
    <row r="15" spans="1:33" ht="15.75" customHeight="1">
      <c r="A15" s="104">
        <v>7</v>
      </c>
      <c r="B15" s="105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22" t="s">
        <v>55</v>
      </c>
      <c r="G15" s="23" t="s">
        <v>54</v>
      </c>
      <c r="H15" s="24">
        <v>2</v>
      </c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07" t="s">
        <v>53</v>
      </c>
      <c r="V15" s="108"/>
      <c r="W15" s="109"/>
      <c r="X15" s="22" t="s">
        <v>55</v>
      </c>
      <c r="Y15" s="23" t="s">
        <v>54</v>
      </c>
      <c r="Z15" s="24">
        <v>28</v>
      </c>
      <c r="AA15" s="116">
        <f>COUNTIF(C15:Z16,"○")</f>
        <v>1</v>
      </c>
      <c r="AB15" s="102">
        <f>COUNTIF(C15:Z16,"●")</f>
        <v>2</v>
      </c>
      <c r="AC15" s="102">
        <f>COUNTIF(C15:Z16,"△")</f>
        <v>0</v>
      </c>
      <c r="AD15" s="102">
        <f>+AA15*3+AC15*1</f>
        <v>3</v>
      </c>
      <c r="AE15" s="102">
        <f>+E16+H16+K16+N16+Q16+T16+W16+Z16</f>
        <v>25</v>
      </c>
      <c r="AF15" s="102">
        <f>+C16+F16+I16+L16+O16+R16+U16+X16</f>
        <v>17</v>
      </c>
      <c r="AG15" s="102">
        <v>5</v>
      </c>
    </row>
    <row r="16" spans="1:33" ht="15.75" customHeight="1">
      <c r="A16" s="104"/>
      <c r="B16" s="106"/>
      <c r="C16" s="25"/>
      <c r="D16" s="26" t="s">
        <v>54</v>
      </c>
      <c r="E16" s="27"/>
      <c r="F16" s="25"/>
      <c r="G16" s="26" t="s">
        <v>54</v>
      </c>
      <c r="H16" s="27"/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0"/>
      <c r="V16" s="111"/>
      <c r="W16" s="112"/>
      <c r="X16" s="25"/>
      <c r="Y16" s="26" t="s">
        <v>54</v>
      </c>
      <c r="Z16" s="27"/>
      <c r="AA16" s="117"/>
      <c r="AB16" s="103"/>
      <c r="AC16" s="103"/>
      <c r="AD16" s="103"/>
      <c r="AE16" s="103"/>
      <c r="AF16" s="103"/>
      <c r="AG16" s="103"/>
    </row>
    <row r="17" spans="1:33" ht="15.75" customHeight="1">
      <c r="A17" s="104">
        <v>8</v>
      </c>
      <c r="B17" s="105" t="str">
        <f>IF(データ２!B16="","",VLOOKUP(A17,データ２!$A$2:$B$160,2))</f>
        <v>番町エンジェルス</v>
      </c>
      <c r="C17" s="22" t="s">
        <v>55</v>
      </c>
      <c r="D17" s="23" t="s">
        <v>54</v>
      </c>
      <c r="E17" s="24">
        <v>1</v>
      </c>
      <c r="F17" s="22" t="s">
        <v>55</v>
      </c>
      <c r="G17" s="23" t="s">
        <v>54</v>
      </c>
      <c r="H17" s="24">
        <v>8</v>
      </c>
      <c r="I17" s="22" t="s">
        <v>55</v>
      </c>
      <c r="J17" s="23" t="s">
        <v>54</v>
      </c>
      <c r="K17" s="24">
        <v>20</v>
      </c>
      <c r="L17" s="22" t="s">
        <v>55</v>
      </c>
      <c r="M17" s="23" t="s">
        <v>54</v>
      </c>
      <c r="N17" s="24">
        <v>25</v>
      </c>
      <c r="O17" s="22" t="s">
        <v>55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07" t="s">
        <v>53</v>
      </c>
      <c r="Y17" s="108"/>
      <c r="Z17" s="109"/>
      <c r="AA17" s="116">
        <f>COUNTIF(C17:Z18,"○")</f>
        <v>0</v>
      </c>
      <c r="AB17" s="102">
        <f>COUNTIF(C17:Z18,"●")</f>
        <v>1</v>
      </c>
      <c r="AC17" s="102">
        <f>COUNTIF(C17:Z18,"△")</f>
        <v>0</v>
      </c>
      <c r="AD17" s="102">
        <f>+AA17*3+AC17*1</f>
        <v>0</v>
      </c>
      <c r="AE17" s="102">
        <f>+E18+H18+K18+N18+Q18+T18+W18+Z18</f>
        <v>25</v>
      </c>
      <c r="AF17" s="102">
        <f>+C18+F18+I18+L18+O18+R18+U18+X18</f>
        <v>1</v>
      </c>
      <c r="AG17" s="102">
        <f>+RANK(AD17,$AD$3:$AD$18,0)</f>
        <v>7</v>
      </c>
    </row>
    <row r="18" spans="1:33" ht="15.75" customHeight="1">
      <c r="A18" s="104"/>
      <c r="B18" s="106"/>
      <c r="C18" s="25"/>
      <c r="D18" s="26" t="s">
        <v>54</v>
      </c>
      <c r="E18" s="27"/>
      <c r="F18" s="25"/>
      <c r="G18" s="26" t="s">
        <v>54</v>
      </c>
      <c r="H18" s="27"/>
      <c r="I18" s="25"/>
      <c r="J18" s="26" t="s">
        <v>54</v>
      </c>
      <c r="K18" s="27"/>
      <c r="L18" s="25"/>
      <c r="M18" s="26" t="s">
        <v>54</v>
      </c>
      <c r="N18" s="27"/>
      <c r="O18" s="25"/>
      <c r="P18" s="26" t="s">
        <v>54</v>
      </c>
      <c r="Q18" s="27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0"/>
      <c r="Y18" s="111"/>
      <c r="Z18" s="112"/>
      <c r="AA18" s="117"/>
      <c r="AB18" s="103"/>
      <c r="AC18" s="103"/>
      <c r="AD18" s="103"/>
      <c r="AE18" s="103"/>
      <c r="AF18" s="103"/>
      <c r="AG18" s="103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9</v>
      </c>
      <c r="AB19" s="16">
        <f>SUM(AB3:AB18)</f>
        <v>9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3.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13" t="str">
        <f>+IF(B32="","",+B32)</f>
        <v>本村クラブ</v>
      </c>
      <c r="D31" s="114"/>
      <c r="E31" s="115"/>
      <c r="F31" s="113" t="str">
        <f>+IF(B34="","",+B34)</f>
        <v>レッドファイヤーズ</v>
      </c>
      <c r="G31" s="114"/>
      <c r="H31" s="115"/>
      <c r="I31" s="113" t="str">
        <f>+IF(B36="","",+B36)</f>
        <v>フィールドキッズ</v>
      </c>
      <c r="J31" s="114"/>
      <c r="K31" s="115"/>
      <c r="L31" s="113" t="str">
        <f>+IF(B38="","",+B38)</f>
        <v>雑司ヶ谷ヤング</v>
      </c>
      <c r="M31" s="114"/>
      <c r="N31" s="115"/>
      <c r="O31" s="113" t="str">
        <f>+IF(B40="","",+B40)</f>
        <v>ヤングホークス</v>
      </c>
      <c r="P31" s="114"/>
      <c r="Q31" s="115"/>
      <c r="R31" s="113" t="str">
        <f>+IF(B42="","",+B42)</f>
        <v>大森ファイターズ</v>
      </c>
      <c r="S31" s="114"/>
      <c r="T31" s="115"/>
      <c r="U31" s="113" t="str">
        <f>+IF(B44="","",+B44)</f>
        <v>怒涛ジャガーズ</v>
      </c>
      <c r="V31" s="114"/>
      <c r="W31" s="115"/>
      <c r="X31" s="113" t="str">
        <f>+IF(B46="","",+B46)</f>
        <v>大雲寺スターズ</v>
      </c>
      <c r="Y31" s="114"/>
      <c r="Z31" s="115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04">
        <v>9</v>
      </c>
      <c r="B32" s="105" t="str">
        <f>IF(データ２!B18="","",VLOOKUP(A32,データ２!$A$2:$B$160,2))</f>
        <v>本村クラブ</v>
      </c>
      <c r="C32" s="107" t="s">
        <v>53</v>
      </c>
      <c r="D32" s="108"/>
      <c r="E32" s="109"/>
      <c r="F32" s="22" t="s">
        <v>56</v>
      </c>
      <c r="G32" s="23" t="s">
        <v>54</v>
      </c>
      <c r="H32" s="24">
        <v>27</v>
      </c>
      <c r="I32" s="88"/>
      <c r="J32" s="89"/>
      <c r="K32" s="90"/>
      <c r="L32" s="22" t="s">
        <v>56</v>
      </c>
      <c r="M32" s="23" t="s">
        <v>54</v>
      </c>
      <c r="N32" s="24">
        <v>23</v>
      </c>
      <c r="O32" s="22" t="s">
        <v>56</v>
      </c>
      <c r="P32" s="23" t="s">
        <v>54</v>
      </c>
      <c r="Q32" s="24">
        <v>18</v>
      </c>
      <c r="R32" s="82"/>
      <c r="S32" s="83"/>
      <c r="T32" s="84"/>
      <c r="U32" s="22" t="s">
        <v>56</v>
      </c>
      <c r="V32" s="23" t="s">
        <v>54</v>
      </c>
      <c r="W32" s="24">
        <v>5</v>
      </c>
      <c r="X32" s="22" t="s">
        <v>56</v>
      </c>
      <c r="Y32" s="23" t="s">
        <v>54</v>
      </c>
      <c r="Z32" s="24">
        <v>1</v>
      </c>
      <c r="AA32" s="102">
        <f>COUNTIF(C32:Z33,"○")</f>
        <v>1</v>
      </c>
      <c r="AB32" s="102">
        <f>COUNTIF(C32:Z33,"●")</f>
        <v>1</v>
      </c>
      <c r="AC32" s="102">
        <f>COUNTIF(C32:Z33,"△")</f>
        <v>0</v>
      </c>
      <c r="AD32" s="102">
        <f>+AA32*3+AC32*1</f>
        <v>3</v>
      </c>
      <c r="AE32" s="102">
        <f>+E33+H33+K33+N33+Q33+T33+W33+Z33</f>
        <v>5</v>
      </c>
      <c r="AF32" s="102">
        <f>+C33+F33+I33+L33+O33+R33+U33+X33</f>
        <v>19</v>
      </c>
      <c r="AG32" s="102">
        <f>+RANK(AD32,$AD$32:$AD$47,0)</f>
        <v>4</v>
      </c>
    </row>
    <row r="33" spans="1:33" ht="15.75" customHeight="1">
      <c r="A33" s="104"/>
      <c r="B33" s="106"/>
      <c r="C33" s="110"/>
      <c r="D33" s="111"/>
      <c r="E33" s="112"/>
      <c r="F33" s="25"/>
      <c r="G33" s="26" t="s">
        <v>54</v>
      </c>
      <c r="H33" s="27"/>
      <c r="I33" s="91">
        <v>15</v>
      </c>
      <c r="J33" s="92" t="s">
        <v>556</v>
      </c>
      <c r="K33" s="93">
        <v>0</v>
      </c>
      <c r="L33" s="25"/>
      <c r="M33" s="26" t="s">
        <v>54</v>
      </c>
      <c r="N33" s="27"/>
      <c r="O33" s="25"/>
      <c r="P33" s="26" t="s">
        <v>54</v>
      </c>
      <c r="Q33" s="27"/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25"/>
      <c r="Y33" s="26" t="s">
        <v>54</v>
      </c>
      <c r="Z33" s="27"/>
      <c r="AA33" s="103"/>
      <c r="AB33" s="103"/>
      <c r="AC33" s="103"/>
      <c r="AD33" s="103"/>
      <c r="AE33" s="103"/>
      <c r="AF33" s="103"/>
      <c r="AG33" s="103"/>
    </row>
    <row r="34" spans="1:33" ht="15.75" customHeight="1">
      <c r="A34" s="104">
        <v>10</v>
      </c>
      <c r="B34" s="118" t="str">
        <f>IF(データ２!B20="","",VLOOKUP(A34,データ２!$A$2:$B$160,2))</f>
        <v>レッドファイヤーズ</v>
      </c>
      <c r="C34" s="22" t="s">
        <v>56</v>
      </c>
      <c r="D34" s="23" t="s">
        <v>54</v>
      </c>
      <c r="E34" s="24">
        <v>27</v>
      </c>
      <c r="F34" s="107" t="s">
        <v>53</v>
      </c>
      <c r="G34" s="108"/>
      <c r="H34" s="109"/>
      <c r="I34" s="22" t="s">
        <v>56</v>
      </c>
      <c r="J34" s="23" t="s">
        <v>54</v>
      </c>
      <c r="K34" s="24">
        <v>24</v>
      </c>
      <c r="L34" s="22" t="s">
        <v>56</v>
      </c>
      <c r="M34" s="23" t="s">
        <v>54</v>
      </c>
      <c r="N34" s="24">
        <v>19</v>
      </c>
      <c r="O34" s="22" t="s">
        <v>56</v>
      </c>
      <c r="P34" s="23" t="s">
        <v>54</v>
      </c>
      <c r="Q34" s="24">
        <v>14</v>
      </c>
      <c r="R34" s="22" t="s">
        <v>56</v>
      </c>
      <c r="S34" s="23" t="s">
        <v>54</v>
      </c>
      <c r="T34" s="24">
        <v>6</v>
      </c>
      <c r="U34" s="22" t="s">
        <v>56</v>
      </c>
      <c r="V34" s="23" t="s">
        <v>54</v>
      </c>
      <c r="W34" s="24">
        <v>2</v>
      </c>
      <c r="X34" s="82"/>
      <c r="Y34" s="83"/>
      <c r="Z34" s="84"/>
      <c r="AA34" s="102">
        <f>COUNTIF(C34:Z35,"○")</f>
        <v>0</v>
      </c>
      <c r="AB34" s="102">
        <f>COUNTIF(C34:Z35,"●")</f>
        <v>1</v>
      </c>
      <c r="AC34" s="102">
        <f>COUNTIF(C34:Z35,"△")</f>
        <v>0</v>
      </c>
      <c r="AD34" s="102">
        <f>+AA34*3+AC34*1</f>
        <v>0</v>
      </c>
      <c r="AE34" s="102">
        <f>+E35+H35+K35+N35+Q35+T35+W35+Z35</f>
        <v>11</v>
      </c>
      <c r="AF34" s="102">
        <f>+C35+F35+I35+L35+O35+R35+U35+X35</f>
        <v>6</v>
      </c>
      <c r="AG34" s="102">
        <v>7</v>
      </c>
    </row>
    <row r="35" spans="1:33" ht="15.75" customHeight="1">
      <c r="A35" s="104"/>
      <c r="B35" s="119"/>
      <c r="C35" s="25"/>
      <c r="D35" s="26" t="s">
        <v>54</v>
      </c>
      <c r="E35" s="27"/>
      <c r="F35" s="110"/>
      <c r="G35" s="111"/>
      <c r="H35" s="112"/>
      <c r="I35" s="25"/>
      <c r="J35" s="26" t="s">
        <v>54</v>
      </c>
      <c r="K35" s="27"/>
      <c r="L35" s="25"/>
      <c r="M35" s="26" t="s">
        <v>54</v>
      </c>
      <c r="N35" s="27"/>
      <c r="O35" s="25"/>
      <c r="P35" s="26" t="s">
        <v>54</v>
      </c>
      <c r="Q35" s="27"/>
      <c r="R35" s="25"/>
      <c r="S35" s="26" t="s">
        <v>54</v>
      </c>
      <c r="T35" s="27"/>
      <c r="U35" s="25"/>
      <c r="V35" s="26" t="s">
        <v>54</v>
      </c>
      <c r="W35" s="27"/>
      <c r="X35" s="85">
        <v>6</v>
      </c>
      <c r="Y35" s="86" t="s">
        <v>559</v>
      </c>
      <c r="Z35" s="87">
        <v>11</v>
      </c>
      <c r="AA35" s="103"/>
      <c r="AB35" s="103"/>
      <c r="AC35" s="103"/>
      <c r="AD35" s="103"/>
      <c r="AE35" s="103"/>
      <c r="AF35" s="103"/>
      <c r="AG35" s="103"/>
    </row>
    <row r="36" spans="1:33" ht="15.75" customHeight="1">
      <c r="A36" s="104">
        <v>11</v>
      </c>
      <c r="B36" s="105" t="str">
        <f>IF(データ２!B22="","",VLOOKUP(A36,データ２!$A$2:$B$160,2))</f>
        <v>フィールドキッズ</v>
      </c>
      <c r="C36" s="82"/>
      <c r="D36" s="83"/>
      <c r="E36" s="84"/>
      <c r="F36" s="22" t="s">
        <v>56</v>
      </c>
      <c r="G36" s="23" t="s">
        <v>54</v>
      </c>
      <c r="H36" s="24">
        <v>24</v>
      </c>
      <c r="I36" s="107" t="s">
        <v>53</v>
      </c>
      <c r="J36" s="108"/>
      <c r="K36" s="109"/>
      <c r="L36" s="22" t="s">
        <v>56</v>
      </c>
      <c r="M36" s="23" t="s">
        <v>54</v>
      </c>
      <c r="N36" s="24">
        <v>15</v>
      </c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22" t="s">
        <v>56</v>
      </c>
      <c r="Y36" s="23" t="s">
        <v>54</v>
      </c>
      <c r="Z36" s="24">
        <v>20</v>
      </c>
      <c r="AA36" s="102">
        <f>COUNTIF(C36:Z37,"○")</f>
        <v>0</v>
      </c>
      <c r="AB36" s="102">
        <f>COUNTIF(C36:Z37,"●")</f>
        <v>2</v>
      </c>
      <c r="AC36" s="102">
        <f>COUNTIF(C36:Z37,"△")</f>
        <v>0</v>
      </c>
      <c r="AD36" s="102">
        <f>+AA36*3+AC36*1</f>
        <v>0</v>
      </c>
      <c r="AE36" s="102">
        <f>+E37+H37+K37+N37+Q37+T37+W37+Z37</f>
        <v>24</v>
      </c>
      <c r="AF36" s="102">
        <f>+C37+F37+I37+L37+O37+R37+U37+X37</f>
        <v>7</v>
      </c>
      <c r="AG36" s="102">
        <v>8</v>
      </c>
    </row>
    <row r="37" spans="1:33" ht="15.75" customHeight="1">
      <c r="A37" s="104"/>
      <c r="B37" s="106"/>
      <c r="C37" s="85">
        <v>0</v>
      </c>
      <c r="D37" s="86" t="s">
        <v>557</v>
      </c>
      <c r="E37" s="87">
        <v>15</v>
      </c>
      <c r="F37" s="25"/>
      <c r="G37" s="26" t="s">
        <v>54</v>
      </c>
      <c r="H37" s="27"/>
      <c r="I37" s="110"/>
      <c r="J37" s="111"/>
      <c r="K37" s="112"/>
      <c r="L37" s="25"/>
      <c r="M37" s="26" t="s">
        <v>54</v>
      </c>
      <c r="N37" s="27"/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25"/>
      <c r="Y37" s="26" t="s">
        <v>54</v>
      </c>
      <c r="Z37" s="27"/>
      <c r="AA37" s="103"/>
      <c r="AB37" s="103"/>
      <c r="AC37" s="103"/>
      <c r="AD37" s="103"/>
      <c r="AE37" s="103"/>
      <c r="AF37" s="103"/>
      <c r="AG37" s="103"/>
    </row>
    <row r="38" spans="1:33" ht="15.75" customHeight="1">
      <c r="A38" s="104">
        <v>12</v>
      </c>
      <c r="B38" s="105" t="str">
        <f>IF(データ２!B24="","",VLOOKUP(A38,データ２!$A$2:$B$160,2))</f>
        <v>雑司ヶ谷ヤング</v>
      </c>
      <c r="C38" s="22" t="s">
        <v>56</v>
      </c>
      <c r="D38" s="23" t="s">
        <v>54</v>
      </c>
      <c r="E38" s="24">
        <v>23</v>
      </c>
      <c r="F38" s="22" t="s">
        <v>56</v>
      </c>
      <c r="G38" s="23" t="s">
        <v>54</v>
      </c>
      <c r="H38" s="24">
        <v>19</v>
      </c>
      <c r="I38" s="22" t="s">
        <v>56</v>
      </c>
      <c r="J38" s="23" t="s">
        <v>54</v>
      </c>
      <c r="K38" s="24">
        <v>15</v>
      </c>
      <c r="L38" s="107" t="s">
        <v>53</v>
      </c>
      <c r="M38" s="108"/>
      <c r="N38" s="109"/>
      <c r="O38" s="88"/>
      <c r="P38" s="89"/>
      <c r="Q38" s="90"/>
      <c r="R38" s="22" t="s">
        <v>56</v>
      </c>
      <c r="S38" s="23" t="s">
        <v>54</v>
      </c>
      <c r="T38" s="24">
        <v>10</v>
      </c>
      <c r="U38" s="22" t="s">
        <v>56</v>
      </c>
      <c r="V38" s="23" t="s">
        <v>54</v>
      </c>
      <c r="W38" s="24">
        <v>21</v>
      </c>
      <c r="X38" s="88"/>
      <c r="Y38" s="89"/>
      <c r="Z38" s="90"/>
      <c r="AA38" s="102">
        <f>COUNTIF(C38:Z39,"○")</f>
        <v>2</v>
      </c>
      <c r="AB38" s="102">
        <f>COUNTIF(C38:Z39,"●")</f>
        <v>0</v>
      </c>
      <c r="AC38" s="102">
        <f>COUNTIF(C38:Z39,"△")</f>
        <v>0</v>
      </c>
      <c r="AD38" s="102">
        <f>+AA38*3+AC38*1</f>
        <v>6</v>
      </c>
      <c r="AE38" s="102">
        <f>+E39+H39+K39+N39+Q39+T39+W39+Z39</f>
        <v>2</v>
      </c>
      <c r="AF38" s="102">
        <f>+C39+F39+I39+L39+O39+R39+U39+X39</f>
        <v>29</v>
      </c>
      <c r="AG38" s="102">
        <f>+RANK(AD38,$AD$32:$AD$47,0)</f>
        <v>1</v>
      </c>
    </row>
    <row r="39" spans="1:33" ht="15.75" customHeight="1">
      <c r="A39" s="104"/>
      <c r="B39" s="106"/>
      <c r="C39" s="25"/>
      <c r="D39" s="26" t="s">
        <v>54</v>
      </c>
      <c r="E39" s="27"/>
      <c r="F39" s="25"/>
      <c r="G39" s="26" t="s">
        <v>54</v>
      </c>
      <c r="H39" s="27"/>
      <c r="I39" s="25"/>
      <c r="J39" s="26" t="s">
        <v>54</v>
      </c>
      <c r="K39" s="27"/>
      <c r="L39" s="110"/>
      <c r="M39" s="111"/>
      <c r="N39" s="112"/>
      <c r="O39" s="91">
        <v>13</v>
      </c>
      <c r="P39" s="92" t="s">
        <v>549</v>
      </c>
      <c r="Q39" s="93">
        <v>0</v>
      </c>
      <c r="R39" s="25"/>
      <c r="S39" s="26" t="s">
        <v>54</v>
      </c>
      <c r="T39" s="27"/>
      <c r="U39" s="25"/>
      <c r="V39" s="26" t="s">
        <v>54</v>
      </c>
      <c r="W39" s="27"/>
      <c r="X39" s="91">
        <v>16</v>
      </c>
      <c r="Y39" s="92" t="s">
        <v>550</v>
      </c>
      <c r="Z39" s="93">
        <v>2</v>
      </c>
      <c r="AA39" s="103"/>
      <c r="AB39" s="103"/>
      <c r="AC39" s="103"/>
      <c r="AD39" s="103"/>
      <c r="AE39" s="103"/>
      <c r="AF39" s="103"/>
      <c r="AG39" s="103"/>
    </row>
    <row r="40" spans="1:33" ht="15.75" customHeight="1">
      <c r="A40" s="104">
        <v>13</v>
      </c>
      <c r="B40" s="105" t="str">
        <f>IF(データ２!B26="","",VLOOKUP(A40,データ２!$A$2:$B$160,2))</f>
        <v>ヤングホークス</v>
      </c>
      <c r="C40" s="22" t="s">
        <v>56</v>
      </c>
      <c r="D40" s="23" t="s">
        <v>54</v>
      </c>
      <c r="E40" s="24">
        <v>18</v>
      </c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07" t="s">
        <v>53</v>
      </c>
      <c r="P40" s="108"/>
      <c r="Q40" s="109"/>
      <c r="R40" s="22" t="s">
        <v>56</v>
      </c>
      <c r="S40" s="23" t="s">
        <v>54</v>
      </c>
      <c r="T40" s="24">
        <v>22</v>
      </c>
      <c r="U40" s="22" t="s">
        <v>56</v>
      </c>
      <c r="V40" s="23" t="s">
        <v>54</v>
      </c>
      <c r="W40" s="24">
        <v>26</v>
      </c>
      <c r="X40" s="88"/>
      <c r="Y40" s="89"/>
      <c r="Z40" s="90"/>
      <c r="AA40" s="102">
        <f>COUNTIF(C40:Z41,"○")</f>
        <v>2</v>
      </c>
      <c r="AB40" s="102">
        <f>COUNTIF(C40:Z41,"●")</f>
        <v>1</v>
      </c>
      <c r="AC40" s="102">
        <f>COUNTIF(C40:Z41,"△")</f>
        <v>0</v>
      </c>
      <c r="AD40" s="102">
        <f>+AA40*3+AC40*1</f>
        <v>6</v>
      </c>
      <c r="AE40" s="102">
        <f>+E41+H41+K41+N41+Q41+T41+W41+Z41</f>
        <v>24</v>
      </c>
      <c r="AF40" s="102">
        <f>+C41+F41+I41+L41+O41+R41+U41+X41</f>
        <v>14</v>
      </c>
      <c r="AG40" s="102">
        <v>3</v>
      </c>
    </row>
    <row r="41" spans="1:33" ht="15.75" customHeight="1">
      <c r="A41" s="104"/>
      <c r="B41" s="106"/>
      <c r="C41" s="25"/>
      <c r="D41" s="26" t="s">
        <v>54</v>
      </c>
      <c r="E41" s="27"/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0"/>
      <c r="P41" s="111"/>
      <c r="Q41" s="112"/>
      <c r="R41" s="25"/>
      <c r="S41" s="26" t="s">
        <v>54</v>
      </c>
      <c r="T41" s="27"/>
      <c r="U41" s="25"/>
      <c r="V41" s="26" t="s">
        <v>54</v>
      </c>
      <c r="W41" s="27"/>
      <c r="X41" s="91">
        <v>5</v>
      </c>
      <c r="Y41" s="92" t="s">
        <v>566</v>
      </c>
      <c r="Z41" s="93">
        <v>4</v>
      </c>
      <c r="AA41" s="103"/>
      <c r="AB41" s="103"/>
      <c r="AC41" s="103"/>
      <c r="AD41" s="103"/>
      <c r="AE41" s="103"/>
      <c r="AF41" s="103"/>
      <c r="AG41" s="103"/>
    </row>
    <row r="42" spans="1:33" ht="15.75" customHeight="1">
      <c r="A42" s="104">
        <v>14</v>
      </c>
      <c r="B42" s="105" t="str">
        <f>IF(データ２!B28="","",VLOOKUP(A42,データ２!$A$2:$B$160,2))</f>
        <v>大森ファイターズ</v>
      </c>
      <c r="C42" s="88"/>
      <c r="D42" s="89"/>
      <c r="E42" s="90"/>
      <c r="F42" s="22" t="s">
        <v>56</v>
      </c>
      <c r="G42" s="23" t="s">
        <v>54</v>
      </c>
      <c r="H42" s="24">
        <v>6</v>
      </c>
      <c r="I42" s="22" t="s">
        <v>56</v>
      </c>
      <c r="J42" s="23" t="s">
        <v>54</v>
      </c>
      <c r="K42" s="24">
        <v>3</v>
      </c>
      <c r="L42" s="22" t="s">
        <v>56</v>
      </c>
      <c r="M42" s="23" t="s">
        <v>54</v>
      </c>
      <c r="N42" s="24">
        <v>10</v>
      </c>
      <c r="O42" s="22" t="s">
        <v>56</v>
      </c>
      <c r="P42" s="23" t="s">
        <v>54</v>
      </c>
      <c r="Q42" s="24">
        <v>22</v>
      </c>
      <c r="R42" s="107" t="s">
        <v>53</v>
      </c>
      <c r="S42" s="108"/>
      <c r="T42" s="109"/>
      <c r="U42" s="22" t="s">
        <v>56</v>
      </c>
      <c r="V42" s="23" t="s">
        <v>54</v>
      </c>
      <c r="W42" s="24">
        <v>17</v>
      </c>
      <c r="X42" s="88"/>
      <c r="Y42" s="89"/>
      <c r="Z42" s="90"/>
      <c r="AA42" s="102">
        <f>COUNTIF(C42:Z43,"○")</f>
        <v>2</v>
      </c>
      <c r="AB42" s="102">
        <f>COUNTIF(C42:Z43,"●")</f>
        <v>0</v>
      </c>
      <c r="AC42" s="102">
        <f>COUNTIF(C42:Z43,"△")</f>
        <v>0</v>
      </c>
      <c r="AD42" s="102">
        <f>+AA42*3+AC42*1</f>
        <v>6</v>
      </c>
      <c r="AE42" s="102">
        <f>+E43+H43+K43+N43+Q43+T43+W43+Z43</f>
        <v>7</v>
      </c>
      <c r="AF42" s="102">
        <f>+C43+F43+I43+L43+O43+R43+U43+X43</f>
        <v>18</v>
      </c>
      <c r="AG42" s="102">
        <v>2</v>
      </c>
    </row>
    <row r="43" spans="1:33" ht="15.75" customHeight="1">
      <c r="A43" s="104"/>
      <c r="B43" s="106"/>
      <c r="C43" s="91">
        <v>5</v>
      </c>
      <c r="D43" s="92" t="s">
        <v>566</v>
      </c>
      <c r="E43" s="93">
        <v>4</v>
      </c>
      <c r="F43" s="25"/>
      <c r="G43" s="26" t="s">
        <v>54</v>
      </c>
      <c r="H43" s="27"/>
      <c r="I43" s="25"/>
      <c r="J43" s="26" t="s">
        <v>54</v>
      </c>
      <c r="K43" s="27"/>
      <c r="L43" s="25"/>
      <c r="M43" s="26" t="s">
        <v>54</v>
      </c>
      <c r="N43" s="27"/>
      <c r="O43" s="25"/>
      <c r="P43" s="26" t="s">
        <v>54</v>
      </c>
      <c r="Q43" s="27"/>
      <c r="R43" s="110"/>
      <c r="S43" s="111"/>
      <c r="T43" s="112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03"/>
      <c r="AB43" s="103"/>
      <c r="AC43" s="103"/>
      <c r="AD43" s="103"/>
      <c r="AE43" s="103"/>
      <c r="AF43" s="103"/>
      <c r="AG43" s="103"/>
    </row>
    <row r="44" spans="1:33" ht="15.75" customHeight="1">
      <c r="A44" s="104">
        <v>15</v>
      </c>
      <c r="B44" s="105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22" t="s">
        <v>56</v>
      </c>
      <c r="G44" s="23" t="s">
        <v>54</v>
      </c>
      <c r="H44" s="24">
        <v>2</v>
      </c>
      <c r="I44" s="22" t="s">
        <v>56</v>
      </c>
      <c r="J44" s="23" t="s">
        <v>54</v>
      </c>
      <c r="K44" s="24">
        <v>9</v>
      </c>
      <c r="L44" s="22" t="s">
        <v>56</v>
      </c>
      <c r="M44" s="23" t="s">
        <v>54</v>
      </c>
      <c r="N44" s="24">
        <v>21</v>
      </c>
      <c r="O44" s="22" t="s">
        <v>56</v>
      </c>
      <c r="P44" s="23" t="s">
        <v>54</v>
      </c>
      <c r="Q44" s="24">
        <v>26</v>
      </c>
      <c r="R44" s="22" t="s">
        <v>56</v>
      </c>
      <c r="S44" s="23" t="s">
        <v>54</v>
      </c>
      <c r="T44" s="24">
        <v>17</v>
      </c>
      <c r="U44" s="107" t="s">
        <v>53</v>
      </c>
      <c r="V44" s="108"/>
      <c r="W44" s="109"/>
      <c r="X44" s="22" t="s">
        <v>56</v>
      </c>
      <c r="Y44" s="23" t="s">
        <v>54</v>
      </c>
      <c r="Z44" s="24">
        <v>28</v>
      </c>
      <c r="AA44" s="102">
        <f>COUNTIF(C44:Z45,"○")</f>
        <v>0</v>
      </c>
      <c r="AB44" s="102">
        <f>COUNTIF(C44:Z45,"●")</f>
        <v>0</v>
      </c>
      <c r="AC44" s="102">
        <f>COUNTIF(C44:Z45,"△")</f>
        <v>0</v>
      </c>
      <c r="AD44" s="102">
        <f>+AA44*3+AC44*1</f>
        <v>0</v>
      </c>
      <c r="AE44" s="102">
        <f>+E45+H45+K45+N45+Q45+T45+W45+Z45</f>
        <v>0</v>
      </c>
      <c r="AF44" s="102">
        <f>+C45+F45+I45+L45+O45+R45+U45+X45</f>
        <v>0</v>
      </c>
      <c r="AG44" s="102">
        <f>+RANK(AD44,$AD$32:$AD$47,0)</f>
        <v>6</v>
      </c>
    </row>
    <row r="45" spans="1:33" ht="15.75" customHeight="1">
      <c r="A45" s="104"/>
      <c r="B45" s="106"/>
      <c r="C45" s="25"/>
      <c r="D45" s="26" t="s">
        <v>54</v>
      </c>
      <c r="E45" s="27"/>
      <c r="F45" s="25"/>
      <c r="G45" s="26" t="s">
        <v>54</v>
      </c>
      <c r="H45" s="27"/>
      <c r="I45" s="25"/>
      <c r="J45" s="26" t="s">
        <v>54</v>
      </c>
      <c r="K45" s="27"/>
      <c r="L45" s="25"/>
      <c r="M45" s="26" t="s">
        <v>54</v>
      </c>
      <c r="N45" s="27"/>
      <c r="O45" s="25"/>
      <c r="P45" s="26" t="s">
        <v>54</v>
      </c>
      <c r="Q45" s="27"/>
      <c r="R45" s="25"/>
      <c r="S45" s="26" t="s">
        <v>54</v>
      </c>
      <c r="T45" s="27"/>
      <c r="U45" s="110"/>
      <c r="V45" s="111"/>
      <c r="W45" s="112"/>
      <c r="X45" s="25"/>
      <c r="Y45" s="26" t="s">
        <v>54</v>
      </c>
      <c r="Z45" s="27"/>
      <c r="AA45" s="103"/>
      <c r="AB45" s="103"/>
      <c r="AC45" s="103"/>
      <c r="AD45" s="103"/>
      <c r="AE45" s="103"/>
      <c r="AF45" s="103"/>
      <c r="AG45" s="103"/>
    </row>
    <row r="46" spans="1:33" ht="15.75" customHeight="1">
      <c r="A46" s="104">
        <v>16</v>
      </c>
      <c r="B46" s="105" t="str">
        <f>IF(データ２!B32="","",VLOOKUP(A46,データ２!$A$2:$B$160,2))</f>
        <v>大雲寺スターズ</v>
      </c>
      <c r="C46" s="22" t="s">
        <v>56</v>
      </c>
      <c r="D46" s="23" t="s">
        <v>54</v>
      </c>
      <c r="E46" s="24">
        <v>1</v>
      </c>
      <c r="F46" s="88"/>
      <c r="G46" s="89"/>
      <c r="H46" s="90"/>
      <c r="I46" s="22" t="s">
        <v>56</v>
      </c>
      <c r="J46" s="23" t="s">
        <v>54</v>
      </c>
      <c r="K46" s="24">
        <v>20</v>
      </c>
      <c r="L46" s="82"/>
      <c r="M46" s="83"/>
      <c r="N46" s="84"/>
      <c r="O46" s="82"/>
      <c r="P46" s="83"/>
      <c r="Q46" s="84"/>
      <c r="R46" s="82"/>
      <c r="S46" s="83"/>
      <c r="T46" s="84"/>
      <c r="U46" s="22" t="s">
        <v>56</v>
      </c>
      <c r="V46" s="23" t="s">
        <v>54</v>
      </c>
      <c r="W46" s="24">
        <v>28</v>
      </c>
      <c r="X46" s="107" t="s">
        <v>53</v>
      </c>
      <c r="Y46" s="108"/>
      <c r="Z46" s="109"/>
      <c r="AA46" s="102">
        <f>COUNTIF(C46:Z47,"○")</f>
        <v>1</v>
      </c>
      <c r="AB46" s="102">
        <f>COUNTIF(C46:Z47,"●")</f>
        <v>3</v>
      </c>
      <c r="AC46" s="102">
        <f>COUNTIF(C46:Z47,"△")</f>
        <v>0</v>
      </c>
      <c r="AD46" s="102">
        <f>+AA46*3+AC46*1</f>
        <v>3</v>
      </c>
      <c r="AE46" s="102">
        <f>+E47+H47+K47+N47+Q47+T47+W47+Z47</f>
        <v>40</v>
      </c>
      <c r="AF46" s="102">
        <f>+C47+F47+I47+L47+O47+R47+U47+X47</f>
        <v>20</v>
      </c>
      <c r="AG46" s="102">
        <v>5</v>
      </c>
    </row>
    <row r="47" spans="1:33" ht="15.75" customHeight="1">
      <c r="A47" s="104"/>
      <c r="B47" s="106"/>
      <c r="C47" s="25"/>
      <c r="D47" s="26" t="s">
        <v>54</v>
      </c>
      <c r="E47" s="27"/>
      <c r="F47" s="91">
        <v>11</v>
      </c>
      <c r="G47" s="92" t="s">
        <v>558</v>
      </c>
      <c r="H47" s="93">
        <v>6</v>
      </c>
      <c r="I47" s="25"/>
      <c r="J47" s="26" t="s">
        <v>54</v>
      </c>
      <c r="K47" s="27"/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25"/>
      <c r="V47" s="26" t="s">
        <v>54</v>
      </c>
      <c r="W47" s="27"/>
      <c r="X47" s="110"/>
      <c r="Y47" s="111"/>
      <c r="Z47" s="112"/>
      <c r="AA47" s="103"/>
      <c r="AB47" s="103"/>
      <c r="AC47" s="103"/>
      <c r="AD47" s="103"/>
      <c r="AE47" s="103"/>
      <c r="AF47" s="103"/>
      <c r="AG47" s="103"/>
    </row>
    <row r="48" spans="27:29" ht="13.5">
      <c r="AA48" s="16">
        <f>SUM(AA32:AA47)</f>
        <v>8</v>
      </c>
      <c r="AB48" s="16">
        <f>SUM(AB32:AB47)</f>
        <v>8</v>
      </c>
      <c r="AC48" s="16">
        <f>SUM(AC32:AC47)</f>
        <v>0</v>
      </c>
    </row>
    <row r="58" spans="2:26" ht="13.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13" t="str">
        <f>+IF(B60="","",+B60)</f>
        <v>リトルロジャース</v>
      </c>
      <c r="D59" s="114"/>
      <c r="E59" s="115"/>
      <c r="F59" s="113" t="str">
        <f>+IF(B62="","",+B62)</f>
        <v>春日橋ファイターズ</v>
      </c>
      <c r="G59" s="114"/>
      <c r="H59" s="115"/>
      <c r="I59" s="113" t="str">
        <f>+IF(B64="","",+B64)</f>
        <v>葛飾アニマルズ</v>
      </c>
      <c r="J59" s="114"/>
      <c r="K59" s="115"/>
      <c r="L59" s="113" t="str">
        <f>+IF(B66="","",+B66)</f>
        <v>八潮ドリームキッズ</v>
      </c>
      <c r="M59" s="114"/>
      <c r="N59" s="115"/>
      <c r="O59" s="113" t="str">
        <f>+IF(B68="","",+B68)</f>
        <v>赤塚アントラーズ</v>
      </c>
      <c r="P59" s="114"/>
      <c r="Q59" s="115"/>
      <c r="R59" s="113" t="str">
        <f>+IF(B70="","",+B70)</f>
        <v>菊坂ファイヤーズ</v>
      </c>
      <c r="S59" s="114"/>
      <c r="T59" s="115"/>
      <c r="U59" s="113" t="str">
        <f>+IF(B72="","",+B72)</f>
        <v>新宿サニー</v>
      </c>
      <c r="V59" s="114"/>
      <c r="W59" s="115"/>
      <c r="X59" s="113" t="str">
        <f>+IF(B74="","",+B74)</f>
        <v>高輪クラブ</v>
      </c>
      <c r="Y59" s="114"/>
      <c r="Z59" s="115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04">
        <v>17</v>
      </c>
      <c r="B60" s="105" t="str">
        <f>IF(データ２!B34="","",VLOOKUP(A60,データ２!$A$2:$B$160,2))</f>
        <v>リトルロジャース</v>
      </c>
      <c r="C60" s="107" t="s">
        <v>53</v>
      </c>
      <c r="D60" s="108"/>
      <c r="E60" s="109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22" t="s">
        <v>79</v>
      </c>
      <c r="S60" s="23" t="s">
        <v>54</v>
      </c>
      <c r="T60" s="24">
        <v>13</v>
      </c>
      <c r="U60" s="22" t="s">
        <v>79</v>
      </c>
      <c r="V60" s="23" t="s">
        <v>54</v>
      </c>
      <c r="W60" s="24">
        <v>5</v>
      </c>
      <c r="X60" s="82"/>
      <c r="Y60" s="83"/>
      <c r="Z60" s="84"/>
      <c r="AA60" s="116">
        <f>COUNTIF(C60:Z61,"○")</f>
        <v>2</v>
      </c>
      <c r="AB60" s="102">
        <f>COUNTIF(C60:Z61,"●")</f>
        <v>2</v>
      </c>
      <c r="AC60" s="102">
        <f>COUNTIF(C60:Z61,"△")</f>
        <v>0</v>
      </c>
      <c r="AD60" s="102">
        <f>+AA60*3+AC60*1</f>
        <v>6</v>
      </c>
      <c r="AE60" s="102">
        <f>+E61+H61+K61+N61+Q61+T61+W61+Z61</f>
        <v>38</v>
      </c>
      <c r="AF60" s="102">
        <f>+C61+F61+I61+L61+O61+R61+U61+X61</f>
        <v>18</v>
      </c>
      <c r="AG60" s="102">
        <v>5</v>
      </c>
    </row>
    <row r="61" spans="1:33" ht="15.75" customHeight="1">
      <c r="A61" s="104"/>
      <c r="B61" s="106"/>
      <c r="C61" s="110"/>
      <c r="D61" s="111"/>
      <c r="E61" s="112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25"/>
      <c r="S61" s="26" t="s">
        <v>54</v>
      </c>
      <c r="T61" s="27"/>
      <c r="U61" s="25"/>
      <c r="V61" s="26" t="s">
        <v>54</v>
      </c>
      <c r="W61" s="27"/>
      <c r="X61" s="85">
        <v>8</v>
      </c>
      <c r="Y61" s="86" t="s">
        <v>567</v>
      </c>
      <c r="Z61" s="87">
        <v>9</v>
      </c>
      <c r="AA61" s="117"/>
      <c r="AB61" s="103"/>
      <c r="AC61" s="103"/>
      <c r="AD61" s="103"/>
      <c r="AE61" s="103"/>
      <c r="AF61" s="103"/>
      <c r="AG61" s="103"/>
    </row>
    <row r="62" spans="1:33" ht="15.75" customHeight="1">
      <c r="A62" s="104">
        <v>18</v>
      </c>
      <c r="B62" s="105" t="str">
        <f>IF(データ２!B36="","",VLOOKUP(A62,データ２!$A$2:$B$160,2))</f>
        <v>春日橋ファイターズ</v>
      </c>
      <c r="C62" s="82"/>
      <c r="D62" s="83"/>
      <c r="E62" s="84"/>
      <c r="F62" s="107" t="s">
        <v>53</v>
      </c>
      <c r="G62" s="108"/>
      <c r="H62" s="109"/>
      <c r="I62" s="82"/>
      <c r="J62" s="83"/>
      <c r="K62" s="84"/>
      <c r="L62" s="22" t="s">
        <v>79</v>
      </c>
      <c r="M62" s="23" t="s">
        <v>54</v>
      </c>
      <c r="N62" s="24">
        <v>19</v>
      </c>
      <c r="O62" s="82"/>
      <c r="P62" s="83"/>
      <c r="Q62" s="84"/>
      <c r="R62" s="22" t="s">
        <v>79</v>
      </c>
      <c r="S62" s="23" t="s">
        <v>54</v>
      </c>
      <c r="T62" s="24">
        <v>6</v>
      </c>
      <c r="U62" s="22" t="s">
        <v>79</v>
      </c>
      <c r="V62" s="23" t="s">
        <v>54</v>
      </c>
      <c r="W62" s="24">
        <v>2</v>
      </c>
      <c r="X62" s="22" t="s">
        <v>79</v>
      </c>
      <c r="Y62" s="23" t="s">
        <v>54</v>
      </c>
      <c r="Z62" s="24">
        <v>8</v>
      </c>
      <c r="AA62" s="116">
        <f>COUNTIF(C62:Z63,"○")</f>
        <v>0</v>
      </c>
      <c r="AB62" s="102">
        <f>COUNTIF(C62:Z63,"●")</f>
        <v>3</v>
      </c>
      <c r="AC62" s="102">
        <f>COUNTIF(C62:Z63,"△")</f>
        <v>0</v>
      </c>
      <c r="AD62" s="102">
        <f>+AA62*3+AC62*1</f>
        <v>0</v>
      </c>
      <c r="AE62" s="102">
        <f>+E63+H63+K63+N63+Q63+T63+W63+Z63</f>
        <v>29</v>
      </c>
      <c r="AF62" s="102">
        <f>+C63+F63+I63+L63+O63+R63+U63+X63</f>
        <v>10</v>
      </c>
      <c r="AG62" s="102">
        <v>6</v>
      </c>
    </row>
    <row r="63" spans="1:33" ht="15.75" customHeight="1">
      <c r="A63" s="104"/>
      <c r="B63" s="106"/>
      <c r="C63" s="85">
        <v>6</v>
      </c>
      <c r="D63" s="86" t="s">
        <v>563</v>
      </c>
      <c r="E63" s="87">
        <v>8</v>
      </c>
      <c r="F63" s="110"/>
      <c r="G63" s="111"/>
      <c r="H63" s="112"/>
      <c r="I63" s="85">
        <v>1</v>
      </c>
      <c r="J63" s="86" t="s">
        <v>544</v>
      </c>
      <c r="K63" s="87">
        <v>12</v>
      </c>
      <c r="L63" s="25"/>
      <c r="M63" s="26" t="s">
        <v>54</v>
      </c>
      <c r="N63" s="27"/>
      <c r="O63" s="85">
        <v>3</v>
      </c>
      <c r="P63" s="86" t="s">
        <v>551</v>
      </c>
      <c r="Q63" s="87">
        <v>9</v>
      </c>
      <c r="R63" s="25"/>
      <c r="S63" s="26" t="s">
        <v>54</v>
      </c>
      <c r="T63" s="27"/>
      <c r="U63" s="25"/>
      <c r="V63" s="26" t="s">
        <v>54</v>
      </c>
      <c r="W63" s="27"/>
      <c r="X63" s="25"/>
      <c r="Y63" s="26" t="s">
        <v>54</v>
      </c>
      <c r="Z63" s="27"/>
      <c r="AA63" s="117"/>
      <c r="AB63" s="103"/>
      <c r="AC63" s="103"/>
      <c r="AD63" s="103"/>
      <c r="AE63" s="103"/>
      <c r="AF63" s="103"/>
      <c r="AG63" s="103"/>
    </row>
    <row r="64" spans="1:33" ht="15.75" customHeight="1">
      <c r="A64" s="104">
        <v>19</v>
      </c>
      <c r="B64" s="105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07" t="s">
        <v>53</v>
      </c>
      <c r="J64" s="108"/>
      <c r="K64" s="109"/>
      <c r="L64" s="88"/>
      <c r="M64" s="89"/>
      <c r="N64" s="90"/>
      <c r="O64" s="22" t="s">
        <v>79</v>
      </c>
      <c r="P64" s="23" t="s">
        <v>54</v>
      </c>
      <c r="Q64" s="24">
        <v>7</v>
      </c>
      <c r="R64" s="22" t="s">
        <v>79</v>
      </c>
      <c r="S64" s="23" t="s">
        <v>54</v>
      </c>
      <c r="T64" s="24">
        <v>3</v>
      </c>
      <c r="U64" s="88"/>
      <c r="V64" s="89"/>
      <c r="W64" s="90"/>
      <c r="X64" s="88"/>
      <c r="Y64" s="89"/>
      <c r="Z64" s="90"/>
      <c r="AA64" s="116">
        <f>COUNTIF(C64:Z65,"○")</f>
        <v>4</v>
      </c>
      <c r="AB64" s="102">
        <f>COUNTIF(C64:Z65,"●")</f>
        <v>0</v>
      </c>
      <c r="AC64" s="102">
        <f>COUNTIF(C64:Z65,"△")</f>
        <v>0</v>
      </c>
      <c r="AD64" s="102">
        <f>+AA64*3+AC64*1</f>
        <v>12</v>
      </c>
      <c r="AE64" s="102">
        <f>+E65+H65+K65+N65+Q65+T65+W65+Z65</f>
        <v>6</v>
      </c>
      <c r="AF64" s="102">
        <f>+C65+F65+I65+L65+O65+R65+U65+X65</f>
        <v>60</v>
      </c>
      <c r="AG64" s="102">
        <v>1</v>
      </c>
    </row>
    <row r="65" spans="1:33" ht="15.75" customHeight="1">
      <c r="A65" s="104"/>
      <c r="B65" s="106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0"/>
      <c r="J65" s="111"/>
      <c r="K65" s="112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25"/>
      <c r="S65" s="26" t="s">
        <v>54</v>
      </c>
      <c r="T65" s="27"/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17"/>
      <c r="AB65" s="103"/>
      <c r="AC65" s="103"/>
      <c r="AD65" s="103"/>
      <c r="AE65" s="103"/>
      <c r="AF65" s="103"/>
      <c r="AG65" s="103"/>
    </row>
    <row r="66" spans="1:33" ht="15.75" customHeight="1">
      <c r="A66" s="104">
        <v>20</v>
      </c>
      <c r="B66" s="105" t="str">
        <f>IF(データ２!B40="","",VLOOKUP(A66,データ２!$A$2:$B$160,2))</f>
        <v>八潮ドリームキッズ</v>
      </c>
      <c r="C66" s="82"/>
      <c r="D66" s="83"/>
      <c r="E66" s="84"/>
      <c r="F66" s="22" t="s">
        <v>79</v>
      </c>
      <c r="G66" s="23" t="s">
        <v>54</v>
      </c>
      <c r="H66" s="24">
        <v>19</v>
      </c>
      <c r="I66" s="82"/>
      <c r="J66" s="83"/>
      <c r="K66" s="84"/>
      <c r="L66" s="107" t="s">
        <v>53</v>
      </c>
      <c r="M66" s="108"/>
      <c r="N66" s="109"/>
      <c r="O66" s="22" t="s">
        <v>79</v>
      </c>
      <c r="P66" s="23" t="s">
        <v>54</v>
      </c>
      <c r="Q66" s="24">
        <v>4</v>
      </c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16">
        <f>COUNTIF(C66:Z67,"○")</f>
        <v>0</v>
      </c>
      <c r="AB66" s="102">
        <f>COUNTIF(C66:Z67,"●")</f>
        <v>4</v>
      </c>
      <c r="AC66" s="102">
        <f>COUNTIF(C66:Z67,"△")</f>
        <v>0</v>
      </c>
      <c r="AD66" s="102">
        <f>+AA66*3+AC66*1</f>
        <v>0</v>
      </c>
      <c r="AE66" s="102">
        <f>+E67+H67+K67+N67+Q67+T67+W67+Z67</f>
        <v>46</v>
      </c>
      <c r="AF66" s="102">
        <f>+C67+F67+I67+L67+O67+R67+U67+X67</f>
        <v>11</v>
      </c>
      <c r="AG66" s="102">
        <v>7</v>
      </c>
    </row>
    <row r="67" spans="1:33" ht="15.75" customHeight="1">
      <c r="A67" s="104"/>
      <c r="B67" s="106"/>
      <c r="C67" s="85">
        <v>0</v>
      </c>
      <c r="D67" s="86" t="s">
        <v>557</v>
      </c>
      <c r="E67" s="87">
        <v>1</v>
      </c>
      <c r="F67" s="25"/>
      <c r="G67" s="26" t="s">
        <v>54</v>
      </c>
      <c r="H67" s="27"/>
      <c r="I67" s="85">
        <v>0</v>
      </c>
      <c r="J67" s="86" t="s">
        <v>559</v>
      </c>
      <c r="K67" s="87">
        <v>17</v>
      </c>
      <c r="L67" s="110"/>
      <c r="M67" s="111"/>
      <c r="N67" s="112"/>
      <c r="O67" s="25"/>
      <c r="P67" s="26" t="s">
        <v>54</v>
      </c>
      <c r="Q67" s="27"/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17"/>
      <c r="AB67" s="103"/>
      <c r="AC67" s="103"/>
      <c r="AD67" s="103"/>
      <c r="AE67" s="103"/>
      <c r="AF67" s="103"/>
      <c r="AG67" s="103"/>
    </row>
    <row r="68" spans="1:33" ht="15.75" customHeight="1">
      <c r="A68" s="104">
        <v>21</v>
      </c>
      <c r="B68" s="105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22" t="s">
        <v>79</v>
      </c>
      <c r="M68" s="23" t="s">
        <v>54</v>
      </c>
      <c r="N68" s="24">
        <v>4</v>
      </c>
      <c r="O68" s="107" t="s">
        <v>53</v>
      </c>
      <c r="P68" s="108"/>
      <c r="Q68" s="109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16">
        <f>COUNTIF(C68:Z69,"○")</f>
        <v>3</v>
      </c>
      <c r="AB68" s="102">
        <f>COUNTIF(C68:Z69,"●")</f>
        <v>0</v>
      </c>
      <c r="AC68" s="102">
        <f>COUNTIF(C68:Z69,"△")</f>
        <v>0</v>
      </c>
      <c r="AD68" s="102">
        <f>+AA68*3+AC68*1</f>
        <v>9</v>
      </c>
      <c r="AE68" s="102">
        <f>+E69+H69+K69+N69+Q69+T69+W69+Z69</f>
        <v>10</v>
      </c>
      <c r="AF68" s="102">
        <f>+C69+F69+I69+L69+O69+R69+U69+X69</f>
        <v>41</v>
      </c>
      <c r="AG68" s="102">
        <v>3</v>
      </c>
    </row>
    <row r="69" spans="1:33" ht="15.75" customHeight="1">
      <c r="A69" s="104"/>
      <c r="B69" s="106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25"/>
      <c r="M69" s="26" t="s">
        <v>54</v>
      </c>
      <c r="N69" s="27"/>
      <c r="O69" s="110"/>
      <c r="P69" s="111"/>
      <c r="Q69" s="112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17"/>
      <c r="AB69" s="103"/>
      <c r="AC69" s="103"/>
      <c r="AD69" s="103"/>
      <c r="AE69" s="103"/>
      <c r="AF69" s="103"/>
      <c r="AG69" s="103"/>
    </row>
    <row r="70" spans="1:33" ht="15.75" customHeight="1">
      <c r="A70" s="104">
        <v>22</v>
      </c>
      <c r="B70" s="105" t="str">
        <f>IF(データ２!B44="","",VLOOKUP(A70,データ２!$A$2:$B$160,2))</f>
        <v>菊坂ファイヤーズ</v>
      </c>
      <c r="C70" s="22" t="s">
        <v>79</v>
      </c>
      <c r="D70" s="23" t="s">
        <v>54</v>
      </c>
      <c r="E70" s="24">
        <v>13</v>
      </c>
      <c r="F70" s="22" t="s">
        <v>79</v>
      </c>
      <c r="G70" s="23" t="s">
        <v>54</v>
      </c>
      <c r="H70" s="24">
        <v>6</v>
      </c>
      <c r="I70" s="22" t="s">
        <v>79</v>
      </c>
      <c r="J70" s="23" t="s">
        <v>54</v>
      </c>
      <c r="K70" s="24">
        <v>3</v>
      </c>
      <c r="L70" s="88"/>
      <c r="M70" s="89"/>
      <c r="N70" s="90"/>
      <c r="O70" s="22" t="s">
        <v>79</v>
      </c>
      <c r="P70" s="23" t="s">
        <v>54</v>
      </c>
      <c r="Q70" s="24">
        <v>22</v>
      </c>
      <c r="R70" s="107" t="s">
        <v>53</v>
      </c>
      <c r="S70" s="108"/>
      <c r="T70" s="109"/>
      <c r="U70" s="88"/>
      <c r="V70" s="89"/>
      <c r="W70" s="90"/>
      <c r="X70" s="88"/>
      <c r="Y70" s="89"/>
      <c r="Z70" s="90"/>
      <c r="AA70" s="116">
        <f>COUNTIF(C70:Z71,"○")</f>
        <v>3</v>
      </c>
      <c r="AB70" s="102">
        <f>COUNTIF(C70:Z71,"●")</f>
        <v>0</v>
      </c>
      <c r="AC70" s="102">
        <f>COUNTIF(C70:Z71,"△")</f>
        <v>0</v>
      </c>
      <c r="AD70" s="102">
        <f>+AA70*3+AC70*1</f>
        <v>9</v>
      </c>
      <c r="AE70" s="102">
        <f>+E71+H71+K71+N71+Q71+T71+W71+Z71</f>
        <v>6</v>
      </c>
      <c r="AF70" s="102">
        <f>+C71+F71+I71+L71+O71+R71+U71+X71</f>
        <v>47</v>
      </c>
      <c r="AG70" s="102">
        <v>2</v>
      </c>
    </row>
    <row r="71" spans="1:33" ht="15.75" customHeight="1">
      <c r="A71" s="104"/>
      <c r="B71" s="106"/>
      <c r="C71" s="25"/>
      <c r="D71" s="26" t="s">
        <v>54</v>
      </c>
      <c r="E71" s="27"/>
      <c r="F71" s="25"/>
      <c r="G71" s="26" t="s">
        <v>54</v>
      </c>
      <c r="H71" s="27"/>
      <c r="I71" s="25"/>
      <c r="J71" s="26" t="s">
        <v>54</v>
      </c>
      <c r="K71" s="27"/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0"/>
      <c r="S71" s="111"/>
      <c r="T71" s="112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17"/>
      <c r="AB71" s="103"/>
      <c r="AC71" s="103"/>
      <c r="AD71" s="103"/>
      <c r="AE71" s="103"/>
      <c r="AF71" s="103"/>
      <c r="AG71" s="103"/>
    </row>
    <row r="72" spans="1:33" ht="15.75" customHeight="1">
      <c r="A72" s="104">
        <v>23</v>
      </c>
      <c r="B72" s="105" t="str">
        <f>IF(データ２!B46="","",VLOOKUP(A72,データ２!$A$2:$B$160,2))</f>
        <v>新宿サニー</v>
      </c>
      <c r="C72" s="22" t="s">
        <v>79</v>
      </c>
      <c r="D72" s="23" t="s">
        <v>54</v>
      </c>
      <c r="E72" s="24">
        <v>5</v>
      </c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07" t="s">
        <v>53</v>
      </c>
      <c r="V72" s="108"/>
      <c r="W72" s="109"/>
      <c r="X72" s="22" t="s">
        <v>79</v>
      </c>
      <c r="Y72" s="23" t="s">
        <v>54</v>
      </c>
      <c r="Z72" s="24">
        <v>28</v>
      </c>
      <c r="AA72" s="116">
        <f>COUNTIF(C72:Z73,"○")</f>
        <v>0</v>
      </c>
      <c r="AB72" s="102">
        <f>COUNTIF(C72:Z73,"●")</f>
        <v>3</v>
      </c>
      <c r="AC72" s="102">
        <f>COUNTIF(C72:Z73,"△")</f>
        <v>0</v>
      </c>
      <c r="AD72" s="102">
        <f>+AA72*3+AC72*1</f>
        <v>0</v>
      </c>
      <c r="AE72" s="102">
        <f>+E73+H73+K73+N73+Q73+T73+W73+Z73</f>
        <v>47</v>
      </c>
      <c r="AF72" s="102">
        <f>+C73+F73+I73+L73+O73+R73+U73+X73</f>
        <v>8</v>
      </c>
      <c r="AG72" s="102">
        <v>8</v>
      </c>
    </row>
    <row r="73" spans="1:33" ht="15.75" customHeight="1">
      <c r="A73" s="104"/>
      <c r="B73" s="106"/>
      <c r="C73" s="25"/>
      <c r="D73" s="26" t="s">
        <v>54</v>
      </c>
      <c r="E73" s="27"/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0"/>
      <c r="V73" s="111"/>
      <c r="W73" s="112"/>
      <c r="X73" s="25"/>
      <c r="Y73" s="26" t="s">
        <v>54</v>
      </c>
      <c r="Z73" s="27"/>
      <c r="AA73" s="117"/>
      <c r="AB73" s="103"/>
      <c r="AC73" s="103"/>
      <c r="AD73" s="103"/>
      <c r="AE73" s="103"/>
      <c r="AF73" s="103"/>
      <c r="AG73" s="103"/>
    </row>
    <row r="74" spans="1:33" ht="15.75" customHeight="1">
      <c r="A74" s="104">
        <v>24</v>
      </c>
      <c r="B74" s="105" t="str">
        <f>IF(データ２!B48="","",VLOOKUP(A74,データ２!$A$2:$B$160,2))</f>
        <v>高輪クラブ</v>
      </c>
      <c r="C74" s="88"/>
      <c r="D74" s="89"/>
      <c r="E74" s="90"/>
      <c r="F74" s="22" t="s">
        <v>79</v>
      </c>
      <c r="G74" s="23" t="s">
        <v>54</v>
      </c>
      <c r="H74" s="24">
        <v>8</v>
      </c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22" t="s">
        <v>79</v>
      </c>
      <c r="V74" s="23" t="s">
        <v>54</v>
      </c>
      <c r="W74" s="24">
        <v>28</v>
      </c>
      <c r="X74" s="107" t="s">
        <v>53</v>
      </c>
      <c r="Y74" s="108"/>
      <c r="Z74" s="109"/>
      <c r="AA74" s="116">
        <f>COUNTIF(C74:Z75,"○")</f>
        <v>2</v>
      </c>
      <c r="AB74" s="102">
        <f>COUNTIF(C74:Z75,"●")</f>
        <v>2</v>
      </c>
      <c r="AC74" s="102">
        <f>COUNTIF(C74:Z75,"△")</f>
        <v>0</v>
      </c>
      <c r="AD74" s="102">
        <f>+AA74*3+AC74*1</f>
        <v>6</v>
      </c>
      <c r="AE74" s="102">
        <f>+E75+H75+K75+N75+Q75+T75+W75+Z75</f>
        <v>37</v>
      </c>
      <c r="AF74" s="102">
        <f>+C75+F75+I75+L75+O75+R75+U75+X75</f>
        <v>24</v>
      </c>
      <c r="AG74" s="102">
        <v>4</v>
      </c>
    </row>
    <row r="75" spans="1:33" ht="15.75" customHeight="1">
      <c r="A75" s="104"/>
      <c r="B75" s="106"/>
      <c r="C75" s="91">
        <v>9</v>
      </c>
      <c r="D75" s="92" t="s">
        <v>566</v>
      </c>
      <c r="E75" s="93">
        <v>8</v>
      </c>
      <c r="F75" s="25"/>
      <c r="G75" s="26" t="s">
        <v>54</v>
      </c>
      <c r="H75" s="27"/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25"/>
      <c r="V75" s="26" t="s">
        <v>54</v>
      </c>
      <c r="W75" s="27"/>
      <c r="X75" s="110"/>
      <c r="Y75" s="111"/>
      <c r="Z75" s="112"/>
      <c r="AA75" s="117"/>
      <c r="AB75" s="103"/>
      <c r="AC75" s="103"/>
      <c r="AD75" s="103"/>
      <c r="AE75" s="103"/>
      <c r="AF75" s="103"/>
      <c r="AG75" s="103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14</v>
      </c>
      <c r="AB76" s="16">
        <f>SUM(AB60:AB75)</f>
        <v>14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3.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13" t="str">
        <f>+IF(B89="","",+B89)</f>
        <v>ブラザースクラブ</v>
      </c>
      <c r="D88" s="114"/>
      <c r="E88" s="115"/>
      <c r="F88" s="113" t="str">
        <f>+IF(B91="","",+B91)</f>
        <v>文京パワーズ</v>
      </c>
      <c r="G88" s="114"/>
      <c r="H88" s="115"/>
      <c r="I88" s="113" t="str">
        <f>+IF(B93="","",+B93)</f>
        <v>桃五少年野球クラブ</v>
      </c>
      <c r="J88" s="114"/>
      <c r="K88" s="115"/>
      <c r="L88" s="113" t="str">
        <f>+IF(B95="","",+B95)</f>
        <v>不動パイレーツ</v>
      </c>
      <c r="M88" s="114"/>
      <c r="N88" s="115"/>
      <c r="O88" s="113" t="str">
        <f>+IF(B97="","",+B97)</f>
        <v>駒込ベアーズ</v>
      </c>
      <c r="P88" s="114"/>
      <c r="Q88" s="115"/>
      <c r="R88" s="113" t="str">
        <f>+IF(B99="","",+B99)</f>
        <v>山野Ｒイーグルス</v>
      </c>
      <c r="S88" s="114"/>
      <c r="T88" s="115"/>
      <c r="U88" s="113" t="str">
        <f>+IF(B101="","",+B101)</f>
        <v>東雲メッツ</v>
      </c>
      <c r="V88" s="114"/>
      <c r="W88" s="115"/>
      <c r="X88" s="120" t="str">
        <f>+IF(B103="","",+B103)</f>
        <v>鹿骨１丁目ファイターズ</v>
      </c>
      <c r="Y88" s="121"/>
      <c r="Z88" s="122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04">
        <v>25</v>
      </c>
      <c r="B89" s="105" t="str">
        <f>IF(データ２!B50="","",VLOOKUP(A89,データ２!$A$2:$B$160,2))</f>
        <v>ブラザースクラブ</v>
      </c>
      <c r="C89" s="107" t="s">
        <v>53</v>
      </c>
      <c r="D89" s="108"/>
      <c r="E89" s="109"/>
      <c r="F89" s="22" t="s">
        <v>80</v>
      </c>
      <c r="G89" s="23" t="s">
        <v>54</v>
      </c>
      <c r="H89" s="24">
        <v>27</v>
      </c>
      <c r="I89" s="22" t="s">
        <v>80</v>
      </c>
      <c r="J89" s="23" t="s">
        <v>54</v>
      </c>
      <c r="K89" s="24">
        <v>11</v>
      </c>
      <c r="L89" s="82"/>
      <c r="M89" s="83"/>
      <c r="N89" s="84"/>
      <c r="O89" s="88"/>
      <c r="P89" s="89"/>
      <c r="Q89" s="90"/>
      <c r="R89" s="22" t="s">
        <v>80</v>
      </c>
      <c r="S89" s="23" t="s">
        <v>54</v>
      </c>
      <c r="T89" s="24">
        <v>13</v>
      </c>
      <c r="U89" s="22" t="s">
        <v>80</v>
      </c>
      <c r="V89" s="23" t="s">
        <v>54</v>
      </c>
      <c r="W89" s="24">
        <v>5</v>
      </c>
      <c r="X89" s="22" t="s">
        <v>80</v>
      </c>
      <c r="Y89" s="23" t="s">
        <v>54</v>
      </c>
      <c r="Z89" s="24">
        <v>1</v>
      </c>
      <c r="AA89" s="102">
        <f>COUNTIF(C89:Z90,"○")</f>
        <v>1</v>
      </c>
      <c r="AB89" s="102">
        <f>COUNTIF(C89:Z90,"●")</f>
        <v>1</v>
      </c>
      <c r="AC89" s="102">
        <f>COUNTIF(C89:Z90,"△")</f>
        <v>0</v>
      </c>
      <c r="AD89" s="102">
        <f>+AA89*3+AC89*1</f>
        <v>3</v>
      </c>
      <c r="AE89" s="102">
        <f>+E90+H90+K90+N90+Q90+T90+W90+Z90</f>
        <v>14</v>
      </c>
      <c r="AF89" s="102">
        <f>+C90+F90+I90+L90+O90+R90+U90+X90</f>
        <v>17</v>
      </c>
      <c r="AG89" s="102">
        <v>4</v>
      </c>
    </row>
    <row r="90" spans="1:33" ht="15.75" customHeight="1">
      <c r="A90" s="104"/>
      <c r="B90" s="106"/>
      <c r="C90" s="110"/>
      <c r="D90" s="111"/>
      <c r="E90" s="112"/>
      <c r="F90" s="25"/>
      <c r="G90" s="26" t="s">
        <v>54</v>
      </c>
      <c r="H90" s="27"/>
      <c r="I90" s="25"/>
      <c r="J90" s="26" t="s">
        <v>54</v>
      </c>
      <c r="K90" s="27"/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25"/>
      <c r="S90" s="26" t="s">
        <v>54</v>
      </c>
      <c r="T90" s="27"/>
      <c r="U90" s="25"/>
      <c r="V90" s="26" t="s">
        <v>54</v>
      </c>
      <c r="W90" s="27"/>
      <c r="X90" s="25"/>
      <c r="Y90" s="26" t="s">
        <v>54</v>
      </c>
      <c r="Z90" s="27"/>
      <c r="AA90" s="103"/>
      <c r="AB90" s="103"/>
      <c r="AC90" s="103"/>
      <c r="AD90" s="103"/>
      <c r="AE90" s="103"/>
      <c r="AF90" s="103"/>
      <c r="AG90" s="103"/>
    </row>
    <row r="91" spans="1:33" ht="15.75" customHeight="1">
      <c r="A91" s="104">
        <v>26</v>
      </c>
      <c r="B91" s="105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07" t="s">
        <v>53</v>
      </c>
      <c r="G91" s="108"/>
      <c r="H91" s="109"/>
      <c r="I91" s="22" t="s">
        <v>80</v>
      </c>
      <c r="J91" s="23" t="s">
        <v>54</v>
      </c>
      <c r="K91" s="24">
        <v>24</v>
      </c>
      <c r="L91" s="82"/>
      <c r="M91" s="83"/>
      <c r="N91" s="84"/>
      <c r="O91" s="22" t="s">
        <v>80</v>
      </c>
      <c r="P91" s="23" t="s">
        <v>54</v>
      </c>
      <c r="Q91" s="24">
        <v>14</v>
      </c>
      <c r="R91" s="22" t="s">
        <v>80</v>
      </c>
      <c r="S91" s="23" t="s">
        <v>54</v>
      </c>
      <c r="T91" s="24">
        <v>6</v>
      </c>
      <c r="U91" s="82"/>
      <c r="V91" s="83"/>
      <c r="W91" s="84"/>
      <c r="X91" s="22" t="s">
        <v>80</v>
      </c>
      <c r="Y91" s="23" t="s">
        <v>54</v>
      </c>
      <c r="Z91" s="24">
        <v>8</v>
      </c>
      <c r="AA91" s="102">
        <f>COUNTIF(C91:Z92,"○")</f>
        <v>0</v>
      </c>
      <c r="AB91" s="102">
        <f>COUNTIF(C91:Z92,"●")</f>
        <v>2</v>
      </c>
      <c r="AC91" s="102">
        <f>COUNTIF(C91:Z92,"△")</f>
        <v>0</v>
      </c>
      <c r="AD91" s="102">
        <f>+AA91*3+AC91*1</f>
        <v>0</v>
      </c>
      <c r="AE91" s="102">
        <f>+E92+H92+K92+N92+Q92+T92+W92+Z92</f>
        <v>25</v>
      </c>
      <c r="AF91" s="102">
        <f>+C92+F92+I92+L92+O92+R92+U92+X92</f>
        <v>11</v>
      </c>
      <c r="AG91" s="102">
        <v>8</v>
      </c>
    </row>
    <row r="92" spans="1:33" ht="15.75" customHeight="1">
      <c r="A92" s="104"/>
      <c r="B92" s="106"/>
      <c r="C92" s="25"/>
      <c r="D92" s="26" t="s">
        <v>54</v>
      </c>
      <c r="E92" s="27"/>
      <c r="F92" s="110"/>
      <c r="G92" s="111"/>
      <c r="H92" s="112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25"/>
      <c r="P92" s="26" t="s">
        <v>54</v>
      </c>
      <c r="Q92" s="27"/>
      <c r="R92" s="25"/>
      <c r="S92" s="26" t="s">
        <v>54</v>
      </c>
      <c r="T92" s="27"/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03"/>
      <c r="AB92" s="103"/>
      <c r="AC92" s="103"/>
      <c r="AD92" s="103"/>
      <c r="AE92" s="103"/>
      <c r="AF92" s="103"/>
      <c r="AG92" s="103"/>
    </row>
    <row r="93" spans="1:33" ht="15.75" customHeight="1">
      <c r="A93" s="104">
        <v>27</v>
      </c>
      <c r="B93" s="105" t="str">
        <f>IF(データ２!B54="","",VLOOKUP(A93,データ２!$A$2:$B$160,2))</f>
        <v>桃五少年野球クラブ</v>
      </c>
      <c r="C93" s="22" t="s">
        <v>80</v>
      </c>
      <c r="D93" s="23" t="s">
        <v>54</v>
      </c>
      <c r="E93" s="24">
        <v>11</v>
      </c>
      <c r="F93" s="22" t="s">
        <v>80</v>
      </c>
      <c r="G93" s="23" t="s">
        <v>54</v>
      </c>
      <c r="H93" s="24">
        <v>24</v>
      </c>
      <c r="I93" s="107" t="s">
        <v>53</v>
      </c>
      <c r="J93" s="108"/>
      <c r="K93" s="109"/>
      <c r="L93" s="82"/>
      <c r="M93" s="83"/>
      <c r="N93" s="84"/>
      <c r="O93" s="88"/>
      <c r="P93" s="89"/>
      <c r="Q93" s="90"/>
      <c r="R93" s="22" t="s">
        <v>80</v>
      </c>
      <c r="S93" s="23" t="s">
        <v>54</v>
      </c>
      <c r="T93" s="24">
        <v>3</v>
      </c>
      <c r="U93" s="88"/>
      <c r="V93" s="89"/>
      <c r="W93" s="90"/>
      <c r="X93" s="22" t="s">
        <v>80</v>
      </c>
      <c r="Y93" s="23" t="s">
        <v>54</v>
      </c>
      <c r="Z93" s="24">
        <v>20</v>
      </c>
      <c r="AA93" s="102">
        <f>COUNTIF(C93:Z94,"○")</f>
        <v>2</v>
      </c>
      <c r="AB93" s="102">
        <f>COUNTIF(C93:Z94,"●")</f>
        <v>1</v>
      </c>
      <c r="AC93" s="102">
        <f>COUNTIF(C93:Z94,"△")</f>
        <v>0</v>
      </c>
      <c r="AD93" s="102">
        <f>+AA93*3+AC93*1</f>
        <v>6</v>
      </c>
      <c r="AE93" s="102">
        <f>+E94+H94+K94+N94+Q94+T94+W94+Z94</f>
        <v>10</v>
      </c>
      <c r="AF93" s="102">
        <f>+C94+F94+I94+L94+O94+R94+U94+X94</f>
        <v>16</v>
      </c>
      <c r="AG93" s="102">
        <f>+RANK(AD93,$AD$89:$AD$104,0)</f>
        <v>3</v>
      </c>
    </row>
    <row r="94" spans="1:33" ht="15.75" customHeight="1">
      <c r="A94" s="104"/>
      <c r="B94" s="106"/>
      <c r="C94" s="25"/>
      <c r="D94" s="26" t="s">
        <v>54</v>
      </c>
      <c r="E94" s="27"/>
      <c r="F94" s="25"/>
      <c r="G94" s="26" t="s">
        <v>54</v>
      </c>
      <c r="H94" s="27"/>
      <c r="I94" s="110"/>
      <c r="J94" s="111"/>
      <c r="K94" s="112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25"/>
      <c r="S94" s="26" t="s">
        <v>54</v>
      </c>
      <c r="T94" s="27"/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03"/>
      <c r="AB94" s="103"/>
      <c r="AC94" s="103"/>
      <c r="AD94" s="103"/>
      <c r="AE94" s="103"/>
      <c r="AF94" s="103"/>
      <c r="AG94" s="103"/>
    </row>
    <row r="95" spans="1:33" ht="15.75" customHeight="1">
      <c r="A95" s="104">
        <v>28</v>
      </c>
      <c r="B95" s="105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07" t="s">
        <v>53</v>
      </c>
      <c r="M95" s="108"/>
      <c r="N95" s="109"/>
      <c r="O95" s="22" t="s">
        <v>80</v>
      </c>
      <c r="P95" s="23" t="s">
        <v>54</v>
      </c>
      <c r="Q95" s="24">
        <v>4</v>
      </c>
      <c r="R95" s="22" t="s">
        <v>80</v>
      </c>
      <c r="S95" s="23" t="s">
        <v>54</v>
      </c>
      <c r="T95" s="24">
        <v>10</v>
      </c>
      <c r="U95" s="88"/>
      <c r="V95" s="89"/>
      <c r="W95" s="90"/>
      <c r="X95" s="22" t="s">
        <v>80</v>
      </c>
      <c r="Y95" s="23" t="s">
        <v>54</v>
      </c>
      <c r="Z95" s="24">
        <v>25</v>
      </c>
      <c r="AA95" s="102">
        <f>COUNTIF(C95:Z96,"○")</f>
        <v>4</v>
      </c>
      <c r="AB95" s="102">
        <f>COUNTIF(C95:Z96,"●")</f>
        <v>0</v>
      </c>
      <c r="AC95" s="102">
        <f>COUNTIF(C95:Z96,"△")</f>
        <v>0</v>
      </c>
      <c r="AD95" s="102">
        <f>+AA95*3+AC95*1</f>
        <v>12</v>
      </c>
      <c r="AE95" s="102">
        <f>+E96+H96+K96+N96+Q96+T96+W96+Z96</f>
        <v>10</v>
      </c>
      <c r="AF95" s="102">
        <f>+C96+F96+I96+L96+O96+R96+U96+X96</f>
        <v>47</v>
      </c>
      <c r="AG95" s="102">
        <f>+RANK(AD95,$AD$89:$AD$104,0)</f>
        <v>1</v>
      </c>
    </row>
    <row r="96" spans="1:33" ht="15.75" customHeight="1">
      <c r="A96" s="104"/>
      <c r="B96" s="106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0"/>
      <c r="M96" s="111"/>
      <c r="N96" s="112"/>
      <c r="O96" s="25"/>
      <c r="P96" s="26" t="s">
        <v>54</v>
      </c>
      <c r="Q96" s="27"/>
      <c r="R96" s="25"/>
      <c r="S96" s="26" t="s">
        <v>54</v>
      </c>
      <c r="T96" s="27"/>
      <c r="U96" s="91">
        <v>14</v>
      </c>
      <c r="V96" s="92" t="s">
        <v>550</v>
      </c>
      <c r="W96" s="93">
        <v>3</v>
      </c>
      <c r="X96" s="25"/>
      <c r="Y96" s="26" t="s">
        <v>54</v>
      </c>
      <c r="Z96" s="27"/>
      <c r="AA96" s="103"/>
      <c r="AB96" s="103"/>
      <c r="AC96" s="103"/>
      <c r="AD96" s="103"/>
      <c r="AE96" s="103"/>
      <c r="AF96" s="103"/>
      <c r="AG96" s="103"/>
    </row>
    <row r="97" spans="1:33" ht="15.75" customHeight="1">
      <c r="A97" s="104">
        <v>29</v>
      </c>
      <c r="B97" s="105" t="str">
        <f>IF(データ２!B58="","",VLOOKUP(A97,データ２!$A$2:$B$160,2))</f>
        <v>駒込ベアーズ</v>
      </c>
      <c r="C97" s="82"/>
      <c r="D97" s="83"/>
      <c r="E97" s="84"/>
      <c r="F97" s="22" t="s">
        <v>80</v>
      </c>
      <c r="G97" s="23" t="s">
        <v>54</v>
      </c>
      <c r="H97" s="24">
        <v>14</v>
      </c>
      <c r="I97" s="82"/>
      <c r="J97" s="83"/>
      <c r="K97" s="84"/>
      <c r="L97" s="22" t="s">
        <v>80</v>
      </c>
      <c r="M97" s="23" t="s">
        <v>54</v>
      </c>
      <c r="N97" s="24">
        <v>4</v>
      </c>
      <c r="O97" s="107" t="s">
        <v>53</v>
      </c>
      <c r="P97" s="108"/>
      <c r="Q97" s="109"/>
      <c r="R97" s="22" t="s">
        <v>80</v>
      </c>
      <c r="S97" s="23" t="s">
        <v>54</v>
      </c>
      <c r="T97" s="24">
        <v>22</v>
      </c>
      <c r="U97" s="22" t="s">
        <v>80</v>
      </c>
      <c r="V97" s="23" t="s">
        <v>54</v>
      </c>
      <c r="W97" s="24">
        <v>26</v>
      </c>
      <c r="X97" s="22" t="s">
        <v>80</v>
      </c>
      <c r="Y97" s="23" t="s">
        <v>54</v>
      </c>
      <c r="Z97" s="24">
        <v>16</v>
      </c>
      <c r="AA97" s="102">
        <f>COUNTIF(C97:Z98,"○")</f>
        <v>0</v>
      </c>
      <c r="AB97" s="102">
        <f>COUNTIF(C97:Z98,"●")</f>
        <v>2</v>
      </c>
      <c r="AC97" s="102">
        <f>COUNTIF(C97:Z98,"△")</f>
        <v>0</v>
      </c>
      <c r="AD97" s="102">
        <f>+AA97*3+AC97*1</f>
        <v>0</v>
      </c>
      <c r="AE97" s="102">
        <f>+E98+H98+K98+N98+Q98+T98+W98+Z98</f>
        <v>22</v>
      </c>
      <c r="AF97" s="102">
        <f>+C98+F98+I98+L98+O98+R98+U98+X98</f>
        <v>3</v>
      </c>
      <c r="AG97" s="102">
        <v>7</v>
      </c>
    </row>
    <row r="98" spans="1:33" ht="15.75" customHeight="1">
      <c r="A98" s="104"/>
      <c r="B98" s="106"/>
      <c r="C98" s="85">
        <v>3</v>
      </c>
      <c r="D98" s="86" t="s">
        <v>551</v>
      </c>
      <c r="E98" s="87">
        <v>14</v>
      </c>
      <c r="F98" s="25"/>
      <c r="G98" s="26" t="s">
        <v>54</v>
      </c>
      <c r="H98" s="27"/>
      <c r="I98" s="85">
        <v>0</v>
      </c>
      <c r="J98" s="86" t="s">
        <v>548</v>
      </c>
      <c r="K98" s="87">
        <v>8</v>
      </c>
      <c r="L98" s="25"/>
      <c r="M98" s="26" t="s">
        <v>54</v>
      </c>
      <c r="N98" s="27"/>
      <c r="O98" s="110"/>
      <c r="P98" s="111"/>
      <c r="Q98" s="112"/>
      <c r="R98" s="25"/>
      <c r="S98" s="26" t="s">
        <v>54</v>
      </c>
      <c r="T98" s="27"/>
      <c r="U98" s="25"/>
      <c r="V98" s="26" t="s">
        <v>54</v>
      </c>
      <c r="W98" s="27"/>
      <c r="X98" s="25"/>
      <c r="Y98" s="26" t="s">
        <v>54</v>
      </c>
      <c r="Z98" s="27"/>
      <c r="AA98" s="103"/>
      <c r="AB98" s="103"/>
      <c r="AC98" s="103"/>
      <c r="AD98" s="103"/>
      <c r="AE98" s="103"/>
      <c r="AF98" s="103"/>
      <c r="AG98" s="103"/>
    </row>
    <row r="99" spans="1:33" ht="15.75" customHeight="1">
      <c r="A99" s="104">
        <v>30</v>
      </c>
      <c r="B99" s="105" t="str">
        <f>IF(データ２!B60="","",VLOOKUP(A99,データ２!$A$2:$B$160,2))</f>
        <v>山野Ｒイーグルス</v>
      </c>
      <c r="C99" s="22" t="s">
        <v>80</v>
      </c>
      <c r="D99" s="23" t="s">
        <v>54</v>
      </c>
      <c r="E99" s="24">
        <v>13</v>
      </c>
      <c r="F99" s="22" t="s">
        <v>80</v>
      </c>
      <c r="G99" s="23" t="s">
        <v>54</v>
      </c>
      <c r="H99" s="24">
        <v>6</v>
      </c>
      <c r="I99" s="22" t="s">
        <v>80</v>
      </c>
      <c r="J99" s="23" t="s">
        <v>54</v>
      </c>
      <c r="K99" s="24">
        <v>3</v>
      </c>
      <c r="L99" s="22" t="s">
        <v>80</v>
      </c>
      <c r="M99" s="23" t="s">
        <v>54</v>
      </c>
      <c r="N99" s="24">
        <v>10</v>
      </c>
      <c r="O99" s="22" t="s">
        <v>80</v>
      </c>
      <c r="P99" s="23" t="s">
        <v>54</v>
      </c>
      <c r="Q99" s="24">
        <v>22</v>
      </c>
      <c r="R99" s="107" t="s">
        <v>53</v>
      </c>
      <c r="S99" s="108"/>
      <c r="T99" s="109"/>
      <c r="U99" s="82"/>
      <c r="V99" s="83"/>
      <c r="W99" s="84"/>
      <c r="X99" s="22" t="s">
        <v>80</v>
      </c>
      <c r="Y99" s="23" t="s">
        <v>54</v>
      </c>
      <c r="Z99" s="24">
        <v>12</v>
      </c>
      <c r="AA99" s="102">
        <f>COUNTIF(C99:Z100,"○")</f>
        <v>0</v>
      </c>
      <c r="AB99" s="102">
        <f>COUNTIF(C99:Z100,"●")</f>
        <v>1</v>
      </c>
      <c r="AC99" s="102">
        <f>COUNTIF(C99:Z100,"△")</f>
        <v>0</v>
      </c>
      <c r="AD99" s="102">
        <f>+AA99*3+AC99*1</f>
        <v>0</v>
      </c>
      <c r="AE99" s="102">
        <f>+E100+H100+K100+N100+Q100+T100+W100+Z100</f>
        <v>10</v>
      </c>
      <c r="AF99" s="102">
        <f>+C100+F100+I100+L100+O100+R100+U100+X100</f>
        <v>4</v>
      </c>
      <c r="AG99" s="102">
        <f>+RANK(AD99,$AD$89:$AD$104,0)</f>
        <v>5</v>
      </c>
    </row>
    <row r="100" spans="1:33" ht="15.75" customHeight="1">
      <c r="A100" s="104"/>
      <c r="B100" s="106"/>
      <c r="C100" s="25"/>
      <c r="D100" s="26" t="s">
        <v>54</v>
      </c>
      <c r="E100" s="27"/>
      <c r="F100" s="25"/>
      <c r="G100" s="26" t="s">
        <v>54</v>
      </c>
      <c r="H100" s="27"/>
      <c r="I100" s="25"/>
      <c r="J100" s="26" t="s">
        <v>54</v>
      </c>
      <c r="K100" s="27"/>
      <c r="L100" s="25"/>
      <c r="M100" s="26" t="s">
        <v>54</v>
      </c>
      <c r="N100" s="27"/>
      <c r="O100" s="25"/>
      <c r="P100" s="26" t="s">
        <v>54</v>
      </c>
      <c r="Q100" s="27"/>
      <c r="R100" s="110"/>
      <c r="S100" s="111"/>
      <c r="T100" s="112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03"/>
      <c r="AB100" s="103"/>
      <c r="AC100" s="103"/>
      <c r="AD100" s="103"/>
      <c r="AE100" s="103"/>
      <c r="AF100" s="103"/>
      <c r="AG100" s="103"/>
    </row>
    <row r="101" spans="1:33" ht="15.75" customHeight="1">
      <c r="A101" s="104">
        <v>31</v>
      </c>
      <c r="B101" s="105" t="str">
        <f>IF(データ２!B62="","",VLOOKUP(A101,データ２!$A$2:$B$160,2))</f>
        <v>東雲メッツ</v>
      </c>
      <c r="C101" s="22" t="s">
        <v>80</v>
      </c>
      <c r="D101" s="23" t="s">
        <v>54</v>
      </c>
      <c r="E101" s="24">
        <v>5</v>
      </c>
      <c r="F101" s="88"/>
      <c r="G101" s="89"/>
      <c r="H101" s="90"/>
      <c r="I101" s="82"/>
      <c r="J101" s="83"/>
      <c r="K101" s="84"/>
      <c r="L101" s="82"/>
      <c r="M101" s="83"/>
      <c r="N101" s="84"/>
      <c r="O101" s="22" t="s">
        <v>80</v>
      </c>
      <c r="P101" s="23" t="s">
        <v>54</v>
      </c>
      <c r="Q101" s="24">
        <v>26</v>
      </c>
      <c r="R101" s="88"/>
      <c r="S101" s="89"/>
      <c r="T101" s="90"/>
      <c r="U101" s="107" t="s">
        <v>53</v>
      </c>
      <c r="V101" s="108"/>
      <c r="W101" s="109"/>
      <c r="X101" s="88"/>
      <c r="Y101" s="89"/>
      <c r="Z101" s="90"/>
      <c r="AA101" s="102">
        <f>COUNTIF(C101:Z102,"○")</f>
        <v>3</v>
      </c>
      <c r="AB101" s="102">
        <f>COUNTIF(C101:Z102,"●")</f>
        <v>2</v>
      </c>
      <c r="AC101" s="102">
        <f>COUNTIF(C101:Z102,"△")</f>
        <v>0</v>
      </c>
      <c r="AD101" s="102">
        <f>+AA101*3+AC101*1</f>
        <v>9</v>
      </c>
      <c r="AE101" s="102">
        <f>+E102+H102+K102+N102+Q102+T102+W102+Z102</f>
        <v>42</v>
      </c>
      <c r="AF101" s="102">
        <f>+C102+F102+I102+L102+O102+R102+U102+X102</f>
        <v>36</v>
      </c>
      <c r="AG101" s="102">
        <v>2</v>
      </c>
    </row>
    <row r="102" spans="1:33" ht="15.75" customHeight="1">
      <c r="A102" s="104"/>
      <c r="B102" s="106"/>
      <c r="C102" s="25"/>
      <c r="D102" s="26" t="s">
        <v>54</v>
      </c>
      <c r="E102" s="27"/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25"/>
      <c r="P102" s="26" t="s">
        <v>54</v>
      </c>
      <c r="Q102" s="27"/>
      <c r="R102" s="91">
        <v>10</v>
      </c>
      <c r="S102" s="92" t="s">
        <v>569</v>
      </c>
      <c r="T102" s="93">
        <v>4</v>
      </c>
      <c r="U102" s="110"/>
      <c r="V102" s="111"/>
      <c r="W102" s="112"/>
      <c r="X102" s="91">
        <v>10</v>
      </c>
      <c r="Y102" s="92" t="s">
        <v>566</v>
      </c>
      <c r="Z102" s="93">
        <v>9</v>
      </c>
      <c r="AA102" s="103"/>
      <c r="AB102" s="103"/>
      <c r="AC102" s="103"/>
      <c r="AD102" s="103"/>
      <c r="AE102" s="103"/>
      <c r="AF102" s="103"/>
      <c r="AG102" s="103"/>
    </row>
    <row r="103" spans="1:33" ht="15.75" customHeight="1">
      <c r="A103" s="104">
        <v>32</v>
      </c>
      <c r="B103" s="118" t="str">
        <f>IF(データ２!B64="","",VLOOKUP(A103,データ２!$A$2:$B$160,2))</f>
        <v>鹿骨１丁目ファイターズ</v>
      </c>
      <c r="C103" s="22" t="s">
        <v>80</v>
      </c>
      <c r="D103" s="23" t="s">
        <v>54</v>
      </c>
      <c r="E103" s="24">
        <v>1</v>
      </c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22" t="s">
        <v>80</v>
      </c>
      <c r="M103" s="23" t="s">
        <v>54</v>
      </c>
      <c r="N103" s="24">
        <v>25</v>
      </c>
      <c r="O103" s="22" t="s">
        <v>80</v>
      </c>
      <c r="P103" s="23" t="s">
        <v>54</v>
      </c>
      <c r="Q103" s="24">
        <v>16</v>
      </c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07" t="s">
        <v>53</v>
      </c>
      <c r="Y103" s="108"/>
      <c r="Z103" s="109"/>
      <c r="AA103" s="102">
        <f>COUNTIF(C103:Z104,"○")</f>
        <v>0</v>
      </c>
      <c r="AB103" s="102">
        <f>COUNTIF(C103:Z104,"●")</f>
        <v>1</v>
      </c>
      <c r="AC103" s="102">
        <f>COUNTIF(C103:Z104,"△")</f>
        <v>0</v>
      </c>
      <c r="AD103" s="102">
        <f>+AA103*3+AC103*1</f>
        <v>0</v>
      </c>
      <c r="AE103" s="102">
        <f>+E104+H104+K104+N104+Q104+T104+W104+Z104</f>
        <v>10</v>
      </c>
      <c r="AF103" s="102">
        <f>+C104+F104+I104+L104+O104+R104+U104+X104</f>
        <v>9</v>
      </c>
      <c r="AG103" s="102">
        <v>6</v>
      </c>
    </row>
    <row r="104" spans="1:33" ht="15.75" customHeight="1">
      <c r="A104" s="104"/>
      <c r="B104" s="119"/>
      <c r="C104" s="25"/>
      <c r="D104" s="26" t="s">
        <v>54</v>
      </c>
      <c r="E104" s="27"/>
      <c r="F104" s="25"/>
      <c r="G104" s="26" t="s">
        <v>54</v>
      </c>
      <c r="H104" s="27"/>
      <c r="I104" s="25"/>
      <c r="J104" s="26" t="s">
        <v>54</v>
      </c>
      <c r="K104" s="27"/>
      <c r="L104" s="25"/>
      <c r="M104" s="26" t="s">
        <v>54</v>
      </c>
      <c r="N104" s="27"/>
      <c r="O104" s="25"/>
      <c r="P104" s="26" t="s">
        <v>54</v>
      </c>
      <c r="Q104" s="27"/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0"/>
      <c r="Y104" s="111"/>
      <c r="Z104" s="112"/>
      <c r="AA104" s="103"/>
      <c r="AB104" s="103"/>
      <c r="AC104" s="103"/>
      <c r="AD104" s="103"/>
      <c r="AE104" s="103"/>
      <c r="AF104" s="103"/>
      <c r="AG104" s="103"/>
    </row>
    <row r="105" spans="27:29" ht="13.5">
      <c r="AA105" s="16">
        <f>SUM(AA89:AA104)</f>
        <v>10</v>
      </c>
      <c r="AB105" s="16">
        <f>SUM(AB89:AB104)</f>
        <v>10</v>
      </c>
      <c r="AC105" s="16">
        <f>SUM(AC89:AC104)</f>
        <v>0</v>
      </c>
    </row>
    <row r="115" spans="2:26" ht="13.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13" t="str">
        <f>+IF(B117="","",+B117)</f>
        <v>元加賀</v>
      </c>
      <c r="D116" s="114"/>
      <c r="E116" s="115"/>
      <c r="F116" s="113" t="str">
        <f>+IF(B119="","",+B119)</f>
        <v>品川Ｂレーシング</v>
      </c>
      <c r="G116" s="114"/>
      <c r="H116" s="115"/>
      <c r="I116" s="113" t="str">
        <f>+IF(B121="","",+B121)</f>
        <v>茗荷谷クラブ</v>
      </c>
      <c r="J116" s="114"/>
      <c r="K116" s="115"/>
      <c r="L116" s="113" t="str">
        <f>+IF(B123="","",+B123)</f>
        <v>池雪ジュニアＳ</v>
      </c>
      <c r="M116" s="114"/>
      <c r="N116" s="115"/>
      <c r="O116" s="113" t="str">
        <f>+IF(B125="","",+B125)</f>
        <v>日本橋ファイターズ</v>
      </c>
      <c r="P116" s="114"/>
      <c r="Q116" s="115"/>
      <c r="R116" s="113" t="str">
        <f>+IF(B127="","",+B127)</f>
        <v>西田野球クラブ</v>
      </c>
      <c r="S116" s="114"/>
      <c r="T116" s="115"/>
      <c r="U116" s="113" t="str">
        <f>+IF(B129="","",+B129)</f>
        <v>葛西ファイターズ</v>
      </c>
      <c r="V116" s="114"/>
      <c r="W116" s="115"/>
      <c r="X116" s="113" t="str">
        <f>+IF(B131="","",+B131)</f>
        <v>金町ジャイアンツ</v>
      </c>
      <c r="Y116" s="114"/>
      <c r="Z116" s="115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04">
        <v>33</v>
      </c>
      <c r="B117" s="105" t="str">
        <f>IF(データ２!B66="","",VLOOKUP(A117,データ２!$A$2:$B$160,2))</f>
        <v>元加賀</v>
      </c>
      <c r="C117" s="107" t="s">
        <v>53</v>
      </c>
      <c r="D117" s="108"/>
      <c r="E117" s="109"/>
      <c r="F117" s="22" t="s">
        <v>81</v>
      </c>
      <c r="G117" s="23" t="s">
        <v>54</v>
      </c>
      <c r="H117" s="24">
        <v>27</v>
      </c>
      <c r="I117" s="22" t="s">
        <v>81</v>
      </c>
      <c r="J117" s="23" t="s">
        <v>54</v>
      </c>
      <c r="K117" s="24">
        <v>11</v>
      </c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16">
        <f>COUNTIF(C117:Z118,"○")</f>
        <v>1</v>
      </c>
      <c r="AB117" s="102">
        <f>COUNTIF(C117:Z118,"●")</f>
        <v>2</v>
      </c>
      <c r="AC117" s="102">
        <f>COUNTIF(C117:Z118,"△")</f>
        <v>0</v>
      </c>
      <c r="AD117" s="102">
        <f>+AA117*3+AC117*1</f>
        <v>3</v>
      </c>
      <c r="AE117" s="102">
        <f>+E118+H118+K118+N118+Q118+T118+W118+Z118</f>
        <v>20</v>
      </c>
      <c r="AF117" s="102">
        <f>+C118+F118+I118+L118+O118+R118+U118+X118</f>
        <v>33</v>
      </c>
      <c r="AG117" s="102">
        <v>5</v>
      </c>
    </row>
    <row r="118" spans="1:33" ht="15.75" customHeight="1">
      <c r="A118" s="104"/>
      <c r="B118" s="106"/>
      <c r="C118" s="110"/>
      <c r="D118" s="111"/>
      <c r="E118" s="112"/>
      <c r="F118" s="25"/>
      <c r="G118" s="26" t="s">
        <v>54</v>
      </c>
      <c r="H118" s="27"/>
      <c r="I118" s="25"/>
      <c r="J118" s="26" t="s">
        <v>54</v>
      </c>
      <c r="K118" s="27"/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17"/>
      <c r="AB118" s="103"/>
      <c r="AC118" s="103"/>
      <c r="AD118" s="103"/>
      <c r="AE118" s="103"/>
      <c r="AF118" s="103"/>
      <c r="AG118" s="103"/>
    </row>
    <row r="119" spans="1:33" ht="15.75" customHeight="1">
      <c r="A119" s="104">
        <v>34</v>
      </c>
      <c r="B119" s="105" t="str">
        <f>IF(データ２!B68="","",VLOOKUP(A119,データ２!$A$2:$B$160,2))</f>
        <v>品川Ｂレーシング</v>
      </c>
      <c r="C119" s="22" t="s">
        <v>81</v>
      </c>
      <c r="D119" s="23" t="s">
        <v>54</v>
      </c>
      <c r="E119" s="24">
        <v>27</v>
      </c>
      <c r="F119" s="107" t="s">
        <v>53</v>
      </c>
      <c r="G119" s="108"/>
      <c r="H119" s="109"/>
      <c r="I119" s="22" t="s">
        <v>81</v>
      </c>
      <c r="J119" s="23" t="s">
        <v>54</v>
      </c>
      <c r="K119" s="24">
        <v>24</v>
      </c>
      <c r="L119" s="22" t="s">
        <v>81</v>
      </c>
      <c r="M119" s="23" t="s">
        <v>54</v>
      </c>
      <c r="N119" s="24">
        <v>19</v>
      </c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22" t="s">
        <v>81</v>
      </c>
      <c r="Y119" s="23" t="s">
        <v>54</v>
      </c>
      <c r="Z119" s="24">
        <v>8</v>
      </c>
      <c r="AA119" s="116">
        <f>COUNTIF(C119:Z120,"○")</f>
        <v>1</v>
      </c>
      <c r="AB119" s="102">
        <f>COUNTIF(C119:Z120,"●")</f>
        <v>1</v>
      </c>
      <c r="AC119" s="102">
        <f>COUNTIF(C119:Z120,"△")</f>
        <v>0</v>
      </c>
      <c r="AD119" s="102">
        <f>+AA119*3+AC119*1</f>
        <v>3</v>
      </c>
      <c r="AE119" s="102">
        <f>+E120+H120+K120+N120+Q120+T120+W120+Z120</f>
        <v>18</v>
      </c>
      <c r="AF119" s="102">
        <f>+C120+F120+I120+L120+O120+R120+U120+X120</f>
        <v>24</v>
      </c>
      <c r="AG119" s="102">
        <v>4</v>
      </c>
    </row>
    <row r="120" spans="1:33" ht="15.75" customHeight="1">
      <c r="A120" s="104"/>
      <c r="B120" s="106"/>
      <c r="C120" s="25"/>
      <c r="D120" s="26" t="s">
        <v>54</v>
      </c>
      <c r="E120" s="27"/>
      <c r="F120" s="110"/>
      <c r="G120" s="111"/>
      <c r="H120" s="112"/>
      <c r="I120" s="25"/>
      <c r="J120" s="26" t="s">
        <v>54</v>
      </c>
      <c r="K120" s="27"/>
      <c r="L120" s="25"/>
      <c r="M120" s="26" t="s">
        <v>54</v>
      </c>
      <c r="N120" s="27"/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25"/>
      <c r="Y120" s="26" t="s">
        <v>54</v>
      </c>
      <c r="Z120" s="27"/>
      <c r="AA120" s="117"/>
      <c r="AB120" s="103"/>
      <c r="AC120" s="103"/>
      <c r="AD120" s="103"/>
      <c r="AE120" s="103"/>
      <c r="AF120" s="103"/>
      <c r="AG120" s="103"/>
    </row>
    <row r="121" spans="1:33" ht="15.75" customHeight="1">
      <c r="A121" s="104">
        <v>35</v>
      </c>
      <c r="B121" s="105" t="str">
        <f>IF(データ２!B70="","",VLOOKUP(A121,データ２!$A$2:$B$160,2))</f>
        <v>茗荷谷クラブ</v>
      </c>
      <c r="C121" s="22" t="s">
        <v>81</v>
      </c>
      <c r="D121" s="23" t="s">
        <v>54</v>
      </c>
      <c r="E121" s="24">
        <v>11</v>
      </c>
      <c r="F121" s="22" t="s">
        <v>81</v>
      </c>
      <c r="G121" s="23" t="s">
        <v>54</v>
      </c>
      <c r="H121" s="24">
        <v>24</v>
      </c>
      <c r="I121" s="107" t="s">
        <v>53</v>
      </c>
      <c r="J121" s="108"/>
      <c r="K121" s="109"/>
      <c r="L121" s="22" t="s">
        <v>81</v>
      </c>
      <c r="M121" s="23" t="s">
        <v>54</v>
      </c>
      <c r="N121" s="24">
        <v>15</v>
      </c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22" t="s">
        <v>81</v>
      </c>
      <c r="Y121" s="23" t="s">
        <v>54</v>
      </c>
      <c r="Z121" s="24">
        <v>20</v>
      </c>
      <c r="AA121" s="116">
        <f>COUNTIF(C121:Z122,"○")</f>
        <v>0</v>
      </c>
      <c r="AB121" s="102">
        <f>COUNTIF(C121:Z122,"●")</f>
        <v>2</v>
      </c>
      <c r="AC121" s="102">
        <f>COUNTIF(C121:Z122,"△")</f>
        <v>0</v>
      </c>
      <c r="AD121" s="102">
        <f>+AA121*3+AC121*1</f>
        <v>0</v>
      </c>
      <c r="AE121" s="102">
        <f>+E122+H122+K122+N122+Q122+T122+W122+Z122</f>
        <v>16</v>
      </c>
      <c r="AF121" s="102">
        <f>+C122+F122+I122+L122+O122+R122+U122+X122</f>
        <v>5</v>
      </c>
      <c r="AG121" s="102">
        <v>7</v>
      </c>
    </row>
    <row r="122" spans="1:33" ht="15.75" customHeight="1">
      <c r="A122" s="104"/>
      <c r="B122" s="106"/>
      <c r="C122" s="25"/>
      <c r="D122" s="26" t="s">
        <v>54</v>
      </c>
      <c r="E122" s="27"/>
      <c r="F122" s="25"/>
      <c r="G122" s="26" t="s">
        <v>54</v>
      </c>
      <c r="H122" s="27"/>
      <c r="I122" s="110"/>
      <c r="J122" s="111"/>
      <c r="K122" s="112"/>
      <c r="L122" s="25"/>
      <c r="M122" s="26" t="s">
        <v>54</v>
      </c>
      <c r="N122" s="27"/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25"/>
      <c r="Y122" s="26" t="s">
        <v>54</v>
      </c>
      <c r="Z122" s="27"/>
      <c r="AA122" s="117"/>
      <c r="AB122" s="103"/>
      <c r="AC122" s="103"/>
      <c r="AD122" s="103"/>
      <c r="AE122" s="103"/>
      <c r="AF122" s="103"/>
      <c r="AG122" s="103"/>
    </row>
    <row r="123" spans="1:33" ht="15.75" customHeight="1">
      <c r="A123" s="104">
        <v>36</v>
      </c>
      <c r="B123" s="105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22" t="s">
        <v>81</v>
      </c>
      <c r="G123" s="23" t="s">
        <v>54</v>
      </c>
      <c r="H123" s="24">
        <v>19</v>
      </c>
      <c r="I123" s="22" t="s">
        <v>81</v>
      </c>
      <c r="J123" s="23" t="s">
        <v>54</v>
      </c>
      <c r="K123" s="24">
        <v>15</v>
      </c>
      <c r="L123" s="107" t="s">
        <v>53</v>
      </c>
      <c r="M123" s="108"/>
      <c r="N123" s="109"/>
      <c r="O123" s="82"/>
      <c r="P123" s="83"/>
      <c r="Q123" s="84"/>
      <c r="R123" s="22" t="s">
        <v>81</v>
      </c>
      <c r="S123" s="23" t="s">
        <v>54</v>
      </c>
      <c r="T123" s="24">
        <v>10</v>
      </c>
      <c r="U123" s="22" t="s">
        <v>81</v>
      </c>
      <c r="V123" s="23" t="s">
        <v>54</v>
      </c>
      <c r="W123" s="24">
        <v>21</v>
      </c>
      <c r="X123" s="22" t="s">
        <v>81</v>
      </c>
      <c r="Y123" s="23" t="s">
        <v>54</v>
      </c>
      <c r="Z123" s="24">
        <v>25</v>
      </c>
      <c r="AA123" s="116">
        <f>COUNTIF(C123:Z124,"○")</f>
        <v>0</v>
      </c>
      <c r="AB123" s="102">
        <f>COUNTIF(C123:Z124,"●")</f>
        <v>1</v>
      </c>
      <c r="AC123" s="102">
        <f>COUNTIF(C123:Z124,"△")</f>
        <v>0</v>
      </c>
      <c r="AD123" s="102">
        <f>+AA123*3+AC123*1</f>
        <v>0</v>
      </c>
      <c r="AE123" s="102">
        <f>+E124+H124+K124+N124+Q124+T124+W124+Z124</f>
        <v>14</v>
      </c>
      <c r="AF123" s="102">
        <f>+C124+F124+I124+L124+O124+R124+U124+X124</f>
        <v>4</v>
      </c>
      <c r="AG123" s="102">
        <v>6</v>
      </c>
    </row>
    <row r="124" spans="1:33" ht="15.75" customHeight="1">
      <c r="A124" s="104"/>
      <c r="B124" s="106"/>
      <c r="C124" s="25"/>
      <c r="D124" s="26" t="s">
        <v>54</v>
      </c>
      <c r="E124" s="27"/>
      <c r="F124" s="25"/>
      <c r="G124" s="26" t="s">
        <v>54</v>
      </c>
      <c r="H124" s="27"/>
      <c r="I124" s="25"/>
      <c r="J124" s="26" t="s">
        <v>54</v>
      </c>
      <c r="K124" s="27"/>
      <c r="L124" s="110"/>
      <c r="M124" s="111"/>
      <c r="N124" s="112"/>
      <c r="O124" s="85">
        <v>4</v>
      </c>
      <c r="P124" s="86" t="s">
        <v>545</v>
      </c>
      <c r="Q124" s="87">
        <v>14</v>
      </c>
      <c r="R124" s="25"/>
      <c r="S124" s="26" t="s">
        <v>54</v>
      </c>
      <c r="T124" s="27"/>
      <c r="U124" s="25"/>
      <c r="V124" s="26" t="s">
        <v>54</v>
      </c>
      <c r="W124" s="27"/>
      <c r="X124" s="25"/>
      <c r="Y124" s="26" t="s">
        <v>54</v>
      </c>
      <c r="Z124" s="27"/>
      <c r="AA124" s="117"/>
      <c r="AB124" s="103"/>
      <c r="AC124" s="103"/>
      <c r="AD124" s="103"/>
      <c r="AE124" s="103"/>
      <c r="AF124" s="103"/>
      <c r="AG124" s="103"/>
    </row>
    <row r="125" spans="1:33" ht="15.75" customHeight="1">
      <c r="A125" s="104">
        <v>37</v>
      </c>
      <c r="B125" s="105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07" t="s">
        <v>53</v>
      </c>
      <c r="P125" s="108"/>
      <c r="Q125" s="109"/>
      <c r="R125" s="22" t="s">
        <v>81</v>
      </c>
      <c r="S125" s="23" t="s">
        <v>54</v>
      </c>
      <c r="T125" s="24">
        <v>22</v>
      </c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16">
        <f>COUNTIF(C125:Z126,"○")</f>
        <v>3</v>
      </c>
      <c r="AB125" s="102">
        <f>COUNTIF(C125:Z126,"●")</f>
        <v>0</v>
      </c>
      <c r="AC125" s="102">
        <f>COUNTIF(C125:Z126,"△")</f>
        <v>0</v>
      </c>
      <c r="AD125" s="102">
        <f>+AA125*3+AC125*1</f>
        <v>9</v>
      </c>
      <c r="AE125" s="102">
        <f>+E126+H126+K126+N126+Q126+T126+W126+Z126</f>
        <v>11</v>
      </c>
      <c r="AF125" s="102">
        <f>+C126+F126+I126+L126+O126+R126+U126+X126</f>
        <v>27</v>
      </c>
      <c r="AG125" s="102">
        <v>1</v>
      </c>
    </row>
    <row r="126" spans="1:33" ht="15.75" customHeight="1">
      <c r="A126" s="104"/>
      <c r="B126" s="106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0"/>
      <c r="P126" s="111"/>
      <c r="Q126" s="112"/>
      <c r="R126" s="25"/>
      <c r="S126" s="26" t="s">
        <v>54</v>
      </c>
      <c r="T126" s="27"/>
      <c r="U126" s="25"/>
      <c r="V126" s="26" t="s">
        <v>54</v>
      </c>
      <c r="W126" s="27"/>
      <c r="X126" s="25"/>
      <c r="Y126" s="26" t="s">
        <v>54</v>
      </c>
      <c r="Z126" s="27"/>
      <c r="AA126" s="117"/>
      <c r="AB126" s="103"/>
      <c r="AC126" s="103"/>
      <c r="AD126" s="103"/>
      <c r="AE126" s="103"/>
      <c r="AF126" s="103"/>
      <c r="AG126" s="103"/>
    </row>
    <row r="127" spans="1:33" ht="15.75" customHeight="1">
      <c r="A127" s="104">
        <v>38</v>
      </c>
      <c r="B127" s="105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22" t="s">
        <v>81</v>
      </c>
      <c r="M127" s="23" t="s">
        <v>54</v>
      </c>
      <c r="N127" s="24">
        <v>10</v>
      </c>
      <c r="O127" s="22" t="s">
        <v>81</v>
      </c>
      <c r="P127" s="23" t="s">
        <v>54</v>
      </c>
      <c r="Q127" s="24">
        <v>22</v>
      </c>
      <c r="R127" s="107" t="s">
        <v>53</v>
      </c>
      <c r="S127" s="108"/>
      <c r="T127" s="109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16">
        <f>COUNTIF(C127:Z128,"○")</f>
        <v>0</v>
      </c>
      <c r="AB127" s="102">
        <f>COUNTIF(C127:Z128,"●")</f>
        <v>3</v>
      </c>
      <c r="AC127" s="102">
        <f>COUNTIF(C127:Z128,"△")</f>
        <v>0</v>
      </c>
      <c r="AD127" s="102">
        <f>+AA127*3+AC127*1</f>
        <v>0</v>
      </c>
      <c r="AE127" s="102">
        <f>+E128+H128+K128+N128+Q128+T128+W128+Z128</f>
        <v>77</v>
      </c>
      <c r="AF127" s="102">
        <f>+C128+F128+I128+L128+O128+R128+U128+X128</f>
        <v>9</v>
      </c>
      <c r="AG127" s="102">
        <v>8</v>
      </c>
    </row>
    <row r="128" spans="1:33" ht="15.75" customHeight="1">
      <c r="A128" s="104"/>
      <c r="B128" s="106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25"/>
      <c r="M128" s="26" t="s">
        <v>54</v>
      </c>
      <c r="N128" s="27"/>
      <c r="O128" s="25"/>
      <c r="P128" s="26" t="s">
        <v>54</v>
      </c>
      <c r="Q128" s="27"/>
      <c r="R128" s="110"/>
      <c r="S128" s="111"/>
      <c r="T128" s="112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17"/>
      <c r="AB128" s="103"/>
      <c r="AC128" s="103"/>
      <c r="AD128" s="103"/>
      <c r="AE128" s="103"/>
      <c r="AF128" s="103"/>
      <c r="AG128" s="103"/>
    </row>
    <row r="129" spans="1:33" ht="15.75" customHeight="1">
      <c r="A129" s="104">
        <v>39</v>
      </c>
      <c r="B129" s="105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07" t="s">
        <v>53</v>
      </c>
      <c r="V129" s="108"/>
      <c r="W129" s="109"/>
      <c r="X129" s="82"/>
      <c r="Y129" s="83"/>
      <c r="Z129" s="84"/>
      <c r="AA129" s="116">
        <f>COUNTIF(C129:Z130,"○")</f>
        <v>3</v>
      </c>
      <c r="AB129" s="102">
        <f>COUNTIF(C129:Z130,"●")</f>
        <v>1</v>
      </c>
      <c r="AC129" s="102">
        <f>COUNTIF(C129:Z130,"△")</f>
        <v>0</v>
      </c>
      <c r="AD129" s="102">
        <f>+AA129*3+AC129*1</f>
        <v>9</v>
      </c>
      <c r="AE129" s="102">
        <f>+E130+H130+K130+N130+Q130+T130+W130+Z130</f>
        <v>14</v>
      </c>
      <c r="AF129" s="102">
        <f>+C130+F130+I130+L130+O130+R130+U130+X130</f>
        <v>51</v>
      </c>
      <c r="AG129" s="102">
        <v>2</v>
      </c>
    </row>
    <row r="130" spans="1:33" ht="15.75" customHeight="1">
      <c r="A130" s="104"/>
      <c r="B130" s="106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0"/>
      <c r="V130" s="111"/>
      <c r="W130" s="112"/>
      <c r="X130" s="85">
        <v>4</v>
      </c>
      <c r="Y130" s="86" t="s">
        <v>553</v>
      </c>
      <c r="Z130" s="87">
        <v>10</v>
      </c>
      <c r="AA130" s="117"/>
      <c r="AB130" s="103"/>
      <c r="AC130" s="103"/>
      <c r="AD130" s="103"/>
      <c r="AE130" s="103"/>
      <c r="AF130" s="103"/>
      <c r="AG130" s="103"/>
    </row>
    <row r="131" spans="1:33" ht="15.75" customHeight="1">
      <c r="A131" s="104">
        <v>40</v>
      </c>
      <c r="B131" s="105" t="str">
        <f>IF(データ２!B80="","",VLOOKUP(A131,データ２!$A$2:$B$160,2))</f>
        <v>金町ジャイアンツ</v>
      </c>
      <c r="C131" s="88"/>
      <c r="D131" s="89"/>
      <c r="E131" s="90"/>
      <c r="F131" s="22" t="s">
        <v>81</v>
      </c>
      <c r="G131" s="23" t="s">
        <v>54</v>
      </c>
      <c r="H131" s="24">
        <v>8</v>
      </c>
      <c r="I131" s="22" t="s">
        <v>81</v>
      </c>
      <c r="J131" s="23" t="s">
        <v>54</v>
      </c>
      <c r="K131" s="24">
        <v>20</v>
      </c>
      <c r="L131" s="22" t="s">
        <v>81</v>
      </c>
      <c r="M131" s="23" t="s">
        <v>54</v>
      </c>
      <c r="N131" s="24">
        <v>25</v>
      </c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07" t="s">
        <v>53</v>
      </c>
      <c r="Y131" s="108"/>
      <c r="Z131" s="109"/>
      <c r="AA131" s="116">
        <f>COUNTIF(C131:Z132,"○")</f>
        <v>2</v>
      </c>
      <c r="AB131" s="102">
        <f>COUNTIF(C131:Z132,"●")</f>
        <v>0</v>
      </c>
      <c r="AC131" s="102">
        <f>COUNTIF(C131:Z132,"△")</f>
        <v>0</v>
      </c>
      <c r="AD131" s="102">
        <f>+AA131*3+AC131*1</f>
        <v>6</v>
      </c>
      <c r="AE131" s="102">
        <f>+E132+H132+K132+N132+Q132+T132+W132+Z132</f>
        <v>6</v>
      </c>
      <c r="AF131" s="102">
        <f>+C132+F132+I132+L132+O132+R132+U132+X132</f>
        <v>23</v>
      </c>
      <c r="AG131" s="102">
        <v>3</v>
      </c>
    </row>
    <row r="132" spans="1:33" ht="15.75" customHeight="1">
      <c r="A132" s="104"/>
      <c r="B132" s="106"/>
      <c r="C132" s="91">
        <v>13</v>
      </c>
      <c r="D132" s="92" t="s">
        <v>549</v>
      </c>
      <c r="E132" s="93">
        <v>2</v>
      </c>
      <c r="F132" s="25"/>
      <c r="G132" s="26" t="s">
        <v>54</v>
      </c>
      <c r="H132" s="27"/>
      <c r="I132" s="25"/>
      <c r="J132" s="26" t="s">
        <v>54</v>
      </c>
      <c r="K132" s="27"/>
      <c r="L132" s="25"/>
      <c r="M132" s="26" t="s">
        <v>54</v>
      </c>
      <c r="N132" s="27"/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0"/>
      <c r="Y132" s="111"/>
      <c r="Z132" s="112"/>
      <c r="AA132" s="117"/>
      <c r="AB132" s="103"/>
      <c r="AC132" s="103"/>
      <c r="AD132" s="103"/>
      <c r="AE132" s="103"/>
      <c r="AF132" s="103"/>
      <c r="AG132" s="103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10</v>
      </c>
      <c r="AB133" s="16">
        <f>SUM(AB117:AB132)</f>
        <v>10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3.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13" t="str">
        <f>+IF(B146="","",+B146)</f>
        <v>大島中央</v>
      </c>
      <c r="D145" s="114"/>
      <c r="E145" s="115"/>
      <c r="F145" s="113" t="str">
        <f>+IF(B148="","",+B148)</f>
        <v>大塚スネイクス</v>
      </c>
      <c r="G145" s="114"/>
      <c r="H145" s="115"/>
      <c r="I145" s="113" t="str">
        <f>+IF(B150="","",+B150)</f>
        <v>Ｇファイターズ</v>
      </c>
      <c r="J145" s="114"/>
      <c r="K145" s="115"/>
      <c r="L145" s="113" t="str">
        <f>+IF(B152="","",+B152)</f>
        <v>船四アタックス</v>
      </c>
      <c r="M145" s="114"/>
      <c r="N145" s="115"/>
      <c r="O145" s="113" t="str">
        <f>+IF(B154="","",+B154)</f>
        <v>ブルースカイズ</v>
      </c>
      <c r="P145" s="114"/>
      <c r="Q145" s="115"/>
      <c r="R145" s="113" t="str">
        <f>+IF(B156="","",+B156)</f>
        <v>荒川コンドル</v>
      </c>
      <c r="S145" s="114"/>
      <c r="T145" s="115"/>
      <c r="U145" s="113" t="str">
        <f>+IF(B158="","",+B158)</f>
        <v>新宿ドリーム</v>
      </c>
      <c r="V145" s="114"/>
      <c r="W145" s="115"/>
      <c r="X145" s="113" t="str">
        <f>+IF(B160="","",+B160)</f>
        <v>礫川</v>
      </c>
      <c r="Y145" s="114"/>
      <c r="Z145" s="115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04">
        <v>41</v>
      </c>
      <c r="B146" s="105" t="str">
        <f>IF(データ２!B82="","",VLOOKUP(A146,データ２!$A$2:$B$160,2))</f>
        <v>大島中央</v>
      </c>
      <c r="C146" s="107" t="s">
        <v>53</v>
      </c>
      <c r="D146" s="108"/>
      <c r="E146" s="109"/>
      <c r="F146" s="22" t="s">
        <v>82</v>
      </c>
      <c r="G146" s="23" t="s">
        <v>54</v>
      </c>
      <c r="H146" s="24">
        <v>27</v>
      </c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22" t="s">
        <v>82</v>
      </c>
      <c r="P146" s="23" t="s">
        <v>54</v>
      </c>
      <c r="Q146" s="24">
        <v>18</v>
      </c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02">
        <f>COUNTIF(C146:Z147,"○")</f>
        <v>1</v>
      </c>
      <c r="AB146" s="102">
        <f>COUNTIF(C146:Z147,"●")</f>
        <v>1</v>
      </c>
      <c r="AC146" s="102">
        <f>COUNTIF(C146:Z147,"△")</f>
        <v>0</v>
      </c>
      <c r="AD146" s="102">
        <f>+AA146*3+AC146*1</f>
        <v>3</v>
      </c>
      <c r="AE146" s="102">
        <f>+E147+H147+K147+N147+Q147+T147+W147+Z147</f>
        <v>12</v>
      </c>
      <c r="AF146" s="102">
        <f>+C147+F147+I147+L147+O147+R147+U147+X147</f>
        <v>11</v>
      </c>
      <c r="AG146" s="102">
        <v>5</v>
      </c>
    </row>
    <row r="147" spans="1:33" ht="15.75" customHeight="1">
      <c r="A147" s="104"/>
      <c r="B147" s="106"/>
      <c r="C147" s="110"/>
      <c r="D147" s="111"/>
      <c r="E147" s="112"/>
      <c r="F147" s="25"/>
      <c r="G147" s="26" t="s">
        <v>54</v>
      </c>
      <c r="H147" s="27"/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25"/>
      <c r="P147" s="26" t="s">
        <v>54</v>
      </c>
      <c r="Q147" s="27"/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03"/>
      <c r="AB147" s="103"/>
      <c r="AC147" s="103"/>
      <c r="AD147" s="103"/>
      <c r="AE147" s="103"/>
      <c r="AF147" s="103"/>
      <c r="AG147" s="103"/>
    </row>
    <row r="148" spans="1:33" ht="15.75" customHeight="1">
      <c r="A148" s="104">
        <v>42</v>
      </c>
      <c r="B148" s="105" t="str">
        <f>IF(データ２!B84="","",VLOOKUP(A148,データ２!$A$2:$B$160,2))</f>
        <v>大塚スネイクス</v>
      </c>
      <c r="C148" s="22" t="s">
        <v>82</v>
      </c>
      <c r="D148" s="23" t="s">
        <v>54</v>
      </c>
      <c r="E148" s="24">
        <v>27</v>
      </c>
      <c r="F148" s="107" t="s">
        <v>53</v>
      </c>
      <c r="G148" s="108"/>
      <c r="H148" s="109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22" t="s">
        <v>82</v>
      </c>
      <c r="Y148" s="23" t="s">
        <v>54</v>
      </c>
      <c r="Z148" s="24">
        <v>8</v>
      </c>
      <c r="AA148" s="102">
        <f>COUNTIF(C148:Z149,"○")</f>
        <v>1</v>
      </c>
      <c r="AB148" s="102">
        <f>COUNTIF(C148:Z149,"●")</f>
        <v>1</v>
      </c>
      <c r="AC148" s="102">
        <f>COUNTIF(C148:Z149,"△")</f>
        <v>0</v>
      </c>
      <c r="AD148" s="102">
        <f>+AA148*3+AC148*1</f>
        <v>3</v>
      </c>
      <c r="AE148" s="102">
        <f>+E149+H149+K149+N149+Q149+T149+W149+Z149</f>
        <v>10</v>
      </c>
      <c r="AF148" s="102">
        <f>+C149+F149+I149+L149+O149+R149+U149+X149</f>
        <v>18</v>
      </c>
      <c r="AG148" s="102">
        <v>3</v>
      </c>
    </row>
    <row r="149" spans="1:33" ht="15.75" customHeight="1">
      <c r="A149" s="104"/>
      <c r="B149" s="106"/>
      <c r="C149" s="25"/>
      <c r="D149" s="26" t="s">
        <v>54</v>
      </c>
      <c r="E149" s="27"/>
      <c r="F149" s="110"/>
      <c r="G149" s="111"/>
      <c r="H149" s="112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25"/>
      <c r="Y149" s="26" t="s">
        <v>54</v>
      </c>
      <c r="Z149" s="27"/>
      <c r="AA149" s="103"/>
      <c r="AB149" s="103"/>
      <c r="AC149" s="103"/>
      <c r="AD149" s="103"/>
      <c r="AE149" s="103"/>
      <c r="AF149" s="103"/>
      <c r="AG149" s="103"/>
    </row>
    <row r="150" spans="1:33" ht="15.75" customHeight="1">
      <c r="A150" s="104">
        <v>43</v>
      </c>
      <c r="B150" s="105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07" t="s">
        <v>53</v>
      </c>
      <c r="J150" s="108"/>
      <c r="K150" s="109"/>
      <c r="L150" s="82"/>
      <c r="M150" s="83"/>
      <c r="N150" s="84"/>
      <c r="O150" s="22" t="s">
        <v>82</v>
      </c>
      <c r="P150" s="23" t="s">
        <v>54</v>
      </c>
      <c r="Q150" s="24">
        <v>7</v>
      </c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22" t="s">
        <v>82</v>
      </c>
      <c r="Y150" s="23" t="s">
        <v>54</v>
      </c>
      <c r="Z150" s="24">
        <v>20</v>
      </c>
      <c r="AA150" s="102">
        <f>COUNTIF(C150:Z151,"○")</f>
        <v>0</v>
      </c>
      <c r="AB150" s="102">
        <f>COUNTIF(C150:Z151,"●")</f>
        <v>2</v>
      </c>
      <c r="AC150" s="102">
        <f>COUNTIF(C150:Z151,"△")</f>
        <v>0</v>
      </c>
      <c r="AD150" s="102">
        <f>+AA150*3+AC150*1</f>
        <v>0</v>
      </c>
      <c r="AE150" s="102">
        <f>+E151+H151+K151+N151+Q151+T151+W151+Z151</f>
        <v>18</v>
      </c>
      <c r="AF150" s="102">
        <f>+C151+F151+I151+L151+O151+R151+U151+X151</f>
        <v>4</v>
      </c>
      <c r="AG150" s="102">
        <v>8</v>
      </c>
    </row>
    <row r="151" spans="1:33" ht="15.75" customHeight="1">
      <c r="A151" s="104"/>
      <c r="B151" s="106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0"/>
      <c r="J151" s="111"/>
      <c r="K151" s="112"/>
      <c r="L151" s="85">
        <v>3</v>
      </c>
      <c r="M151" s="86" t="s">
        <v>568</v>
      </c>
      <c r="N151" s="87">
        <v>4</v>
      </c>
      <c r="O151" s="25"/>
      <c r="P151" s="26" t="s">
        <v>54</v>
      </c>
      <c r="Q151" s="27"/>
      <c r="R151" s="25"/>
      <c r="S151" s="26" t="s">
        <v>54</v>
      </c>
      <c r="T151" s="27"/>
      <c r="U151" s="25"/>
      <c r="V151" s="26" t="s">
        <v>54</v>
      </c>
      <c r="W151" s="27"/>
      <c r="X151" s="25"/>
      <c r="Y151" s="26" t="s">
        <v>54</v>
      </c>
      <c r="Z151" s="27"/>
      <c r="AA151" s="103"/>
      <c r="AB151" s="103"/>
      <c r="AC151" s="103"/>
      <c r="AD151" s="103"/>
      <c r="AE151" s="103"/>
      <c r="AF151" s="103"/>
      <c r="AG151" s="103"/>
    </row>
    <row r="152" spans="1:33" ht="15.75" customHeight="1">
      <c r="A152" s="104">
        <v>44</v>
      </c>
      <c r="B152" s="105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07" t="s">
        <v>53</v>
      </c>
      <c r="M152" s="108"/>
      <c r="N152" s="109"/>
      <c r="O152" s="22" t="s">
        <v>82</v>
      </c>
      <c r="P152" s="23" t="s">
        <v>54</v>
      </c>
      <c r="Q152" s="24">
        <v>4</v>
      </c>
      <c r="R152" s="22" t="s">
        <v>82</v>
      </c>
      <c r="S152" s="23" t="s">
        <v>54</v>
      </c>
      <c r="T152" s="24">
        <v>10</v>
      </c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02">
        <f>COUNTIF(C152:Z153,"○")</f>
        <v>1</v>
      </c>
      <c r="AB152" s="102">
        <f>COUNTIF(C152:Z153,"●")</f>
        <v>1</v>
      </c>
      <c r="AC152" s="102">
        <f>COUNTIF(C152:Z153,"△")</f>
        <v>0</v>
      </c>
      <c r="AD152" s="102">
        <f>+AA152*3+AC152*1</f>
        <v>3</v>
      </c>
      <c r="AE152" s="102">
        <f>+E153+H153+K153+N153+Q153+T153+W153+Z153</f>
        <v>11</v>
      </c>
      <c r="AF152" s="102">
        <f>+C153+F153+I153+L153+O153+R153+U153+X153</f>
        <v>11</v>
      </c>
      <c r="AG152" s="102">
        <v>4</v>
      </c>
    </row>
    <row r="153" spans="1:33" ht="15.75" customHeight="1">
      <c r="A153" s="104"/>
      <c r="B153" s="106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0"/>
      <c r="M153" s="111"/>
      <c r="N153" s="112"/>
      <c r="O153" s="25"/>
      <c r="P153" s="26" t="s">
        <v>54</v>
      </c>
      <c r="Q153" s="27"/>
      <c r="R153" s="25"/>
      <c r="S153" s="26" t="s">
        <v>54</v>
      </c>
      <c r="T153" s="27"/>
      <c r="U153" s="25"/>
      <c r="V153" s="26" t="s">
        <v>54</v>
      </c>
      <c r="W153" s="27"/>
      <c r="X153" s="25"/>
      <c r="Y153" s="26" t="s">
        <v>54</v>
      </c>
      <c r="Z153" s="27"/>
      <c r="AA153" s="103"/>
      <c r="AB153" s="103"/>
      <c r="AC153" s="103"/>
      <c r="AD153" s="103"/>
      <c r="AE153" s="103"/>
      <c r="AF153" s="103"/>
      <c r="AG153" s="103"/>
    </row>
    <row r="154" spans="1:33" ht="15.75" customHeight="1">
      <c r="A154" s="104">
        <v>45</v>
      </c>
      <c r="B154" s="105" t="str">
        <f>IF(データ２!B90="","",VLOOKUP(A154,データ２!$A$2:$B$160,2))</f>
        <v>ブルースカイズ</v>
      </c>
      <c r="C154" s="22" t="s">
        <v>82</v>
      </c>
      <c r="D154" s="23" t="s">
        <v>54</v>
      </c>
      <c r="E154" s="24">
        <v>18</v>
      </c>
      <c r="F154" s="88"/>
      <c r="G154" s="89"/>
      <c r="H154" s="90"/>
      <c r="I154" s="22" t="s">
        <v>82</v>
      </c>
      <c r="J154" s="23" t="s">
        <v>54</v>
      </c>
      <c r="K154" s="24">
        <v>7</v>
      </c>
      <c r="L154" s="22" t="s">
        <v>82</v>
      </c>
      <c r="M154" s="23" t="s">
        <v>54</v>
      </c>
      <c r="N154" s="24">
        <v>4</v>
      </c>
      <c r="O154" s="107" t="s">
        <v>53</v>
      </c>
      <c r="P154" s="108"/>
      <c r="Q154" s="109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02">
        <f>COUNTIF(C154:Z155,"○")</f>
        <v>3</v>
      </c>
      <c r="AB154" s="102">
        <f>COUNTIF(C154:Z155,"●")</f>
        <v>0</v>
      </c>
      <c r="AC154" s="102">
        <f>COUNTIF(C154:Z155,"△")</f>
        <v>0</v>
      </c>
      <c r="AD154" s="102">
        <f>+AA154*3+AC154*1</f>
        <v>9</v>
      </c>
      <c r="AE154" s="102">
        <f>+E155+H155+K155+N155+Q155+T155+W155+Z155</f>
        <v>17</v>
      </c>
      <c r="AF154" s="102">
        <f>+C155+F155+I155+L155+O155+R155+U155+X155</f>
        <v>29</v>
      </c>
      <c r="AG154" s="102">
        <v>1</v>
      </c>
    </row>
    <row r="155" spans="1:33" ht="15.75" customHeight="1">
      <c r="A155" s="104"/>
      <c r="B155" s="106"/>
      <c r="C155" s="25"/>
      <c r="D155" s="26" t="s">
        <v>54</v>
      </c>
      <c r="E155" s="27"/>
      <c r="F155" s="91">
        <v>9</v>
      </c>
      <c r="G155" s="92" t="s">
        <v>549</v>
      </c>
      <c r="H155" s="93">
        <v>4</v>
      </c>
      <c r="I155" s="25"/>
      <c r="J155" s="26" t="s">
        <v>54</v>
      </c>
      <c r="K155" s="27"/>
      <c r="L155" s="25"/>
      <c r="M155" s="26" t="s">
        <v>54</v>
      </c>
      <c r="N155" s="27"/>
      <c r="O155" s="110"/>
      <c r="P155" s="111"/>
      <c r="Q155" s="112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03"/>
      <c r="AB155" s="103"/>
      <c r="AC155" s="103"/>
      <c r="AD155" s="103"/>
      <c r="AE155" s="103"/>
      <c r="AF155" s="103"/>
      <c r="AG155" s="103"/>
    </row>
    <row r="156" spans="1:33" ht="15.75" customHeight="1">
      <c r="A156" s="104">
        <v>46</v>
      </c>
      <c r="B156" s="105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22" t="s">
        <v>82</v>
      </c>
      <c r="M156" s="23" t="s">
        <v>54</v>
      </c>
      <c r="N156" s="24">
        <v>10</v>
      </c>
      <c r="O156" s="22" t="s">
        <v>82</v>
      </c>
      <c r="P156" s="23" t="s">
        <v>54</v>
      </c>
      <c r="Q156" s="24">
        <v>22</v>
      </c>
      <c r="R156" s="107" t="s">
        <v>53</v>
      </c>
      <c r="S156" s="108"/>
      <c r="T156" s="109"/>
      <c r="U156" s="88"/>
      <c r="V156" s="89"/>
      <c r="W156" s="90"/>
      <c r="X156" s="22" t="s">
        <v>82</v>
      </c>
      <c r="Y156" s="23" t="s">
        <v>54</v>
      </c>
      <c r="Z156" s="24">
        <v>12</v>
      </c>
      <c r="AA156" s="102">
        <f>COUNTIF(C156:Z157,"○")</f>
        <v>1</v>
      </c>
      <c r="AB156" s="102">
        <f>COUNTIF(C156:Z157,"●")</f>
        <v>0</v>
      </c>
      <c r="AC156" s="102">
        <f>COUNTIF(C156:Z157,"△")</f>
        <v>0</v>
      </c>
      <c r="AD156" s="102">
        <f>+AA156*3+AC156*1</f>
        <v>3</v>
      </c>
      <c r="AE156" s="102">
        <f>+E157+H157+K157+N157+Q157+T157+W157+Z157</f>
        <v>3</v>
      </c>
      <c r="AF156" s="102">
        <f>+C157+F157+I157+L157+O157+R157+U157+X157</f>
        <v>8</v>
      </c>
      <c r="AG156" s="102">
        <v>2</v>
      </c>
    </row>
    <row r="157" spans="1:33" ht="15.75" customHeight="1">
      <c r="A157" s="104"/>
      <c r="B157" s="106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25"/>
      <c r="M157" s="26" t="s">
        <v>54</v>
      </c>
      <c r="N157" s="27"/>
      <c r="O157" s="25"/>
      <c r="P157" s="26" t="s">
        <v>54</v>
      </c>
      <c r="Q157" s="27"/>
      <c r="R157" s="110"/>
      <c r="S157" s="111"/>
      <c r="T157" s="112"/>
      <c r="U157" s="91">
        <v>8</v>
      </c>
      <c r="V157" s="92" t="s">
        <v>543</v>
      </c>
      <c r="W157" s="93">
        <v>3</v>
      </c>
      <c r="X157" s="25"/>
      <c r="Y157" s="26" t="s">
        <v>54</v>
      </c>
      <c r="Z157" s="27"/>
      <c r="AA157" s="103"/>
      <c r="AB157" s="103"/>
      <c r="AC157" s="103"/>
      <c r="AD157" s="103"/>
      <c r="AE157" s="103"/>
      <c r="AF157" s="103"/>
      <c r="AG157" s="103"/>
    </row>
    <row r="158" spans="1:33" ht="15.75" customHeight="1">
      <c r="A158" s="104">
        <v>47</v>
      </c>
      <c r="B158" s="105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07" t="s">
        <v>53</v>
      </c>
      <c r="V158" s="108"/>
      <c r="W158" s="109"/>
      <c r="X158" s="22" t="s">
        <v>82</v>
      </c>
      <c r="Y158" s="23" t="s">
        <v>54</v>
      </c>
      <c r="Z158" s="24">
        <v>28</v>
      </c>
      <c r="AA158" s="102">
        <f>COUNTIF(C158:Z159,"○")</f>
        <v>1</v>
      </c>
      <c r="AB158" s="102">
        <f>COUNTIF(C158:Z159,"●")</f>
        <v>2</v>
      </c>
      <c r="AC158" s="102">
        <f>COUNTIF(C158:Z159,"△")</f>
        <v>0</v>
      </c>
      <c r="AD158" s="102">
        <f>+AA158*3+AC158*1</f>
        <v>3</v>
      </c>
      <c r="AE158" s="102">
        <f>+E159+H159+K159+N159+Q159+T159+W159+Z159</f>
        <v>18</v>
      </c>
      <c r="AF158" s="102">
        <f>+C159+F159+I159+L159+O159+R159+U159+X159</f>
        <v>14</v>
      </c>
      <c r="AG158" s="102">
        <v>6</v>
      </c>
    </row>
    <row r="159" spans="1:33" ht="15.75" customHeight="1">
      <c r="A159" s="104"/>
      <c r="B159" s="106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0"/>
      <c r="V159" s="111"/>
      <c r="W159" s="112"/>
      <c r="X159" s="25"/>
      <c r="Y159" s="26" t="s">
        <v>54</v>
      </c>
      <c r="Z159" s="27"/>
      <c r="AA159" s="103"/>
      <c r="AB159" s="103"/>
      <c r="AC159" s="103"/>
      <c r="AD159" s="103"/>
      <c r="AE159" s="103"/>
      <c r="AF159" s="103"/>
      <c r="AG159" s="103"/>
    </row>
    <row r="160" spans="1:33" ht="15.75" customHeight="1">
      <c r="A160" s="104">
        <v>48</v>
      </c>
      <c r="B160" s="105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22" t="s">
        <v>82</v>
      </c>
      <c r="G160" s="23" t="s">
        <v>54</v>
      </c>
      <c r="H160" s="24">
        <v>8</v>
      </c>
      <c r="I160" s="22" t="s">
        <v>82</v>
      </c>
      <c r="J160" s="23" t="s">
        <v>54</v>
      </c>
      <c r="K160" s="24">
        <v>20</v>
      </c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22" t="s">
        <v>82</v>
      </c>
      <c r="S160" s="23" t="s">
        <v>54</v>
      </c>
      <c r="T160" s="24">
        <v>12</v>
      </c>
      <c r="U160" s="22" t="s">
        <v>82</v>
      </c>
      <c r="V160" s="23" t="s">
        <v>54</v>
      </c>
      <c r="W160" s="24">
        <v>28</v>
      </c>
      <c r="X160" s="107" t="s">
        <v>53</v>
      </c>
      <c r="Y160" s="108"/>
      <c r="Z160" s="109"/>
      <c r="AA160" s="102">
        <f>COUNTIF(C160:Z161,"○")</f>
        <v>0</v>
      </c>
      <c r="AB160" s="102">
        <f>COUNTIF(C160:Z161,"●")</f>
        <v>1</v>
      </c>
      <c r="AC160" s="102">
        <f>COUNTIF(C160:Z161,"△")</f>
        <v>0</v>
      </c>
      <c r="AD160" s="102">
        <f>+AA160*3+AC160*1</f>
        <v>0</v>
      </c>
      <c r="AE160" s="102">
        <f>+E161+H161+K161+N161+Q161+T161+W161+Z161</f>
        <v>13</v>
      </c>
      <c r="AF160" s="102">
        <f>+C161+F161+I161+L161+O161+R161+U161+X161</f>
        <v>7</v>
      </c>
      <c r="AG160" s="102">
        <v>7</v>
      </c>
    </row>
    <row r="161" spans="1:33" ht="15.75" customHeight="1">
      <c r="A161" s="104"/>
      <c r="B161" s="106"/>
      <c r="C161" s="25"/>
      <c r="D161" s="26" t="s">
        <v>54</v>
      </c>
      <c r="E161" s="27"/>
      <c r="F161" s="25"/>
      <c r="G161" s="26" t="s">
        <v>54</v>
      </c>
      <c r="H161" s="27"/>
      <c r="I161" s="25"/>
      <c r="J161" s="26" t="s">
        <v>54</v>
      </c>
      <c r="K161" s="27"/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25"/>
      <c r="S161" s="26" t="s">
        <v>54</v>
      </c>
      <c r="T161" s="27"/>
      <c r="U161" s="25"/>
      <c r="V161" s="26" t="s">
        <v>54</v>
      </c>
      <c r="W161" s="27"/>
      <c r="X161" s="110"/>
      <c r="Y161" s="111"/>
      <c r="Z161" s="112"/>
      <c r="AA161" s="103"/>
      <c r="AB161" s="103"/>
      <c r="AC161" s="103"/>
      <c r="AD161" s="103"/>
      <c r="AE161" s="103"/>
      <c r="AF161" s="103"/>
      <c r="AG161" s="103"/>
    </row>
    <row r="162" spans="27:29" ht="13.5">
      <c r="AA162" s="16">
        <f>SUM(AA146:AA161)</f>
        <v>8</v>
      </c>
      <c r="AB162" s="16">
        <f>SUM(AB146:AB161)</f>
        <v>8</v>
      </c>
      <c r="AC162" s="16">
        <f>SUM(AC146:AC161)</f>
        <v>0</v>
      </c>
    </row>
    <row r="172" spans="2:26" ht="13.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13" t="str">
        <f>+IF(B174="","",+B174)</f>
        <v>中央バンディーズ</v>
      </c>
      <c r="D173" s="114"/>
      <c r="E173" s="115"/>
      <c r="F173" s="113" t="str">
        <f>+IF(B176="","",+B176)</f>
        <v>光が丘コメッツ</v>
      </c>
      <c r="G173" s="114"/>
      <c r="H173" s="115"/>
      <c r="I173" s="113" t="str">
        <f>+IF(B178="","",+B178)</f>
        <v>東陽フェニックス</v>
      </c>
      <c r="J173" s="114"/>
      <c r="K173" s="115"/>
      <c r="L173" s="113" t="str">
        <f>+IF(B180="","",+B180)</f>
        <v>トゥールスジュニア</v>
      </c>
      <c r="M173" s="114"/>
      <c r="N173" s="115"/>
      <c r="O173" s="113" t="str">
        <f>+IF(B182="","",+B182)</f>
        <v>球友ジュニアーズ</v>
      </c>
      <c r="P173" s="114"/>
      <c r="Q173" s="115"/>
      <c r="R173" s="113" t="str">
        <f>+IF(B184="","",+B184)</f>
        <v>碑文谷クラウンズ</v>
      </c>
      <c r="S173" s="114"/>
      <c r="T173" s="115"/>
      <c r="U173" s="113" t="str">
        <f>+IF(B186="","",+B186)</f>
        <v>オール麻布</v>
      </c>
      <c r="V173" s="114"/>
      <c r="W173" s="115"/>
      <c r="X173" s="113" t="str">
        <f>+IF(B188="","",+B188)</f>
        <v>レッドサンズ</v>
      </c>
      <c r="Y173" s="114"/>
      <c r="Z173" s="115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04">
        <v>49</v>
      </c>
      <c r="B174" s="105" t="str">
        <f>IF(データ２!B98="","",VLOOKUP(A174,データ２!$A$2:$B$160,2))</f>
        <v>中央バンディーズ</v>
      </c>
      <c r="C174" s="107" t="s">
        <v>53</v>
      </c>
      <c r="D174" s="108"/>
      <c r="E174" s="109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22" t="s">
        <v>83</v>
      </c>
      <c r="S174" s="23" t="s">
        <v>54</v>
      </c>
      <c r="T174" s="24">
        <v>13</v>
      </c>
      <c r="U174" s="82"/>
      <c r="V174" s="83"/>
      <c r="W174" s="84"/>
      <c r="X174" s="82"/>
      <c r="Y174" s="83"/>
      <c r="Z174" s="84"/>
      <c r="AA174" s="116">
        <f>COUNTIF(C174:Z175,"○")</f>
        <v>2</v>
      </c>
      <c r="AB174" s="102">
        <f>COUNTIF(C174:Z175,"●")</f>
        <v>3</v>
      </c>
      <c r="AC174" s="102">
        <f>COUNTIF(C174:Z175,"△")</f>
        <v>0</v>
      </c>
      <c r="AD174" s="102">
        <f>+AA174*3+AC174*1</f>
        <v>6</v>
      </c>
      <c r="AE174" s="102">
        <f>+E175+H175+K175+N175+Q175+T175+W175+Z175</f>
        <v>40</v>
      </c>
      <c r="AF174" s="102">
        <f>+C175+F175+I175+L175+O175+R175+U175+X175</f>
        <v>41</v>
      </c>
      <c r="AG174" s="102">
        <v>4</v>
      </c>
    </row>
    <row r="175" spans="1:33" ht="15.75" customHeight="1">
      <c r="A175" s="104"/>
      <c r="B175" s="106"/>
      <c r="C175" s="110"/>
      <c r="D175" s="111"/>
      <c r="E175" s="112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25"/>
      <c r="S175" s="26" t="s">
        <v>54</v>
      </c>
      <c r="T175" s="27"/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17"/>
      <c r="AB175" s="103"/>
      <c r="AC175" s="103"/>
      <c r="AD175" s="103"/>
      <c r="AE175" s="103"/>
      <c r="AF175" s="103"/>
      <c r="AG175" s="103"/>
    </row>
    <row r="176" spans="1:33" ht="15.75" customHeight="1">
      <c r="A176" s="104">
        <v>50</v>
      </c>
      <c r="B176" s="105" t="str">
        <f>IF(データ２!B100="","",VLOOKUP(A176,データ２!$A$2:$B$160,2))</f>
        <v>光が丘コメッツ</v>
      </c>
      <c r="C176" s="82"/>
      <c r="D176" s="83"/>
      <c r="E176" s="84"/>
      <c r="F176" s="107" t="s">
        <v>53</v>
      </c>
      <c r="G176" s="108"/>
      <c r="H176" s="109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22" t="s">
        <v>83</v>
      </c>
      <c r="Y176" s="23" t="s">
        <v>54</v>
      </c>
      <c r="Z176" s="24">
        <v>8</v>
      </c>
      <c r="AA176" s="116">
        <f>COUNTIF(C176:Z177,"○")</f>
        <v>1</v>
      </c>
      <c r="AB176" s="102">
        <f>COUNTIF(C176:Z177,"●")</f>
        <v>2</v>
      </c>
      <c r="AC176" s="102">
        <f>COUNTIF(C176:Z177,"△")</f>
        <v>1</v>
      </c>
      <c r="AD176" s="102">
        <f>+AA176*3+AC176*1</f>
        <v>4</v>
      </c>
      <c r="AE176" s="102">
        <f>+E177+H177+K177+N177+Q177+T177+W177+Z177</f>
        <v>23</v>
      </c>
      <c r="AF176" s="102">
        <f>+C177+F177+I177+L177+O177+R177+U177+X177</f>
        <v>16</v>
      </c>
      <c r="AG176" s="102">
        <v>6</v>
      </c>
    </row>
    <row r="177" spans="1:33" ht="15.75" customHeight="1">
      <c r="A177" s="104"/>
      <c r="B177" s="106"/>
      <c r="C177" s="85">
        <v>1</v>
      </c>
      <c r="D177" s="86" t="s">
        <v>567</v>
      </c>
      <c r="E177" s="87">
        <v>13</v>
      </c>
      <c r="F177" s="110"/>
      <c r="G177" s="111"/>
      <c r="H177" s="112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25"/>
      <c r="Y177" s="26" t="s">
        <v>54</v>
      </c>
      <c r="Z177" s="27"/>
      <c r="AA177" s="117"/>
      <c r="AB177" s="103"/>
      <c r="AC177" s="103"/>
      <c r="AD177" s="103"/>
      <c r="AE177" s="103"/>
      <c r="AF177" s="103"/>
      <c r="AG177" s="103"/>
    </row>
    <row r="178" spans="1:33" ht="15.75" customHeight="1">
      <c r="A178" s="104">
        <v>51</v>
      </c>
      <c r="B178" s="105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07" t="s">
        <v>53</v>
      </c>
      <c r="J178" s="108"/>
      <c r="K178" s="109"/>
      <c r="L178" s="22" t="s">
        <v>83</v>
      </c>
      <c r="M178" s="23" t="s">
        <v>54</v>
      </c>
      <c r="N178" s="24">
        <v>15</v>
      </c>
      <c r="O178" s="22" t="s">
        <v>83</v>
      </c>
      <c r="P178" s="23" t="s">
        <v>54</v>
      </c>
      <c r="Q178" s="24">
        <v>7</v>
      </c>
      <c r="R178" s="88"/>
      <c r="S178" s="89"/>
      <c r="T178" s="90"/>
      <c r="U178" s="82"/>
      <c r="V178" s="83"/>
      <c r="W178" s="84"/>
      <c r="X178" s="22" t="s">
        <v>83</v>
      </c>
      <c r="Y178" s="23" t="s">
        <v>54</v>
      </c>
      <c r="Z178" s="24">
        <v>20</v>
      </c>
      <c r="AA178" s="116">
        <f>COUNTIF(C178:Z179,"○")</f>
        <v>2</v>
      </c>
      <c r="AB178" s="102">
        <f>COUNTIF(C178:Z179,"●")</f>
        <v>2</v>
      </c>
      <c r="AC178" s="102">
        <f>COUNTIF(C178:Z179,"△")</f>
        <v>0</v>
      </c>
      <c r="AD178" s="102">
        <f>+AA178*3+AC178*1</f>
        <v>6</v>
      </c>
      <c r="AE178" s="102">
        <f>+E179+H179+K179+N179+Q179+T179+W179+Z179</f>
        <v>23</v>
      </c>
      <c r="AF178" s="102">
        <f>+C179+F179+I179+L179+O179+R179+U179+X179</f>
        <v>36</v>
      </c>
      <c r="AG178" s="102">
        <v>2</v>
      </c>
    </row>
    <row r="179" spans="1:33" ht="15.75" customHeight="1">
      <c r="A179" s="104"/>
      <c r="B179" s="106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0"/>
      <c r="J179" s="111"/>
      <c r="K179" s="112"/>
      <c r="L179" s="25"/>
      <c r="M179" s="26" t="s">
        <v>54</v>
      </c>
      <c r="N179" s="27"/>
      <c r="O179" s="25"/>
      <c r="P179" s="26" t="s">
        <v>54</v>
      </c>
      <c r="Q179" s="27"/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25"/>
      <c r="Y179" s="26" t="s">
        <v>54</v>
      </c>
      <c r="Z179" s="27"/>
      <c r="AA179" s="117"/>
      <c r="AB179" s="103"/>
      <c r="AC179" s="103"/>
      <c r="AD179" s="103"/>
      <c r="AE179" s="103"/>
      <c r="AF179" s="103"/>
      <c r="AG179" s="103"/>
    </row>
    <row r="180" spans="1:33" ht="15.75" customHeight="1">
      <c r="A180" s="104">
        <v>52</v>
      </c>
      <c r="B180" s="105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22" t="s">
        <v>83</v>
      </c>
      <c r="J180" s="23" t="s">
        <v>54</v>
      </c>
      <c r="K180" s="24">
        <v>15</v>
      </c>
      <c r="L180" s="107" t="s">
        <v>53</v>
      </c>
      <c r="M180" s="108"/>
      <c r="N180" s="109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22" t="s">
        <v>83</v>
      </c>
      <c r="V180" s="23" t="s">
        <v>54</v>
      </c>
      <c r="W180" s="24">
        <v>21</v>
      </c>
      <c r="X180" s="22" t="s">
        <v>83</v>
      </c>
      <c r="Y180" s="23" t="s">
        <v>54</v>
      </c>
      <c r="Z180" s="24">
        <v>25</v>
      </c>
      <c r="AA180" s="116">
        <f>COUNTIF(C180:Z181,"○")</f>
        <v>1</v>
      </c>
      <c r="AB180" s="102">
        <f>COUNTIF(C180:Z181,"●")</f>
        <v>0</v>
      </c>
      <c r="AC180" s="102">
        <f>COUNTIF(C180:Z181,"△")</f>
        <v>1</v>
      </c>
      <c r="AD180" s="102">
        <f>+AA180*3+AC180*1</f>
        <v>4</v>
      </c>
      <c r="AE180" s="102">
        <f>+E181+H181+K181+N181+Q181+T181+W181+Z181</f>
        <v>8</v>
      </c>
      <c r="AF180" s="102">
        <f>+C181+F181+I181+L181+O181+R181+U181+X181</f>
        <v>14</v>
      </c>
      <c r="AG180" s="102">
        <v>5</v>
      </c>
    </row>
    <row r="181" spans="1:33" ht="15.75" customHeight="1">
      <c r="A181" s="104"/>
      <c r="B181" s="106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25"/>
      <c r="J181" s="26" t="s">
        <v>54</v>
      </c>
      <c r="K181" s="27"/>
      <c r="L181" s="110"/>
      <c r="M181" s="111"/>
      <c r="N181" s="112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25"/>
      <c r="V181" s="26" t="s">
        <v>54</v>
      </c>
      <c r="W181" s="27"/>
      <c r="X181" s="25"/>
      <c r="Y181" s="26" t="s">
        <v>54</v>
      </c>
      <c r="Z181" s="27"/>
      <c r="AA181" s="117"/>
      <c r="AB181" s="103"/>
      <c r="AC181" s="103"/>
      <c r="AD181" s="103"/>
      <c r="AE181" s="103"/>
      <c r="AF181" s="103"/>
      <c r="AG181" s="103"/>
    </row>
    <row r="182" spans="1:33" ht="15.75" customHeight="1">
      <c r="A182" s="104">
        <v>53</v>
      </c>
      <c r="B182" s="105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22" t="s">
        <v>83</v>
      </c>
      <c r="J182" s="23" t="s">
        <v>54</v>
      </c>
      <c r="K182" s="24">
        <v>7</v>
      </c>
      <c r="L182" s="82"/>
      <c r="M182" s="100"/>
      <c r="N182" s="84"/>
      <c r="O182" s="107" t="s">
        <v>53</v>
      </c>
      <c r="P182" s="108"/>
      <c r="Q182" s="109"/>
      <c r="R182" s="94"/>
      <c r="S182" s="95"/>
      <c r="T182" s="96"/>
      <c r="U182" s="22" t="s">
        <v>83</v>
      </c>
      <c r="V182" s="23" t="s">
        <v>54</v>
      </c>
      <c r="W182" s="24">
        <v>26</v>
      </c>
      <c r="X182" s="22" t="s">
        <v>83</v>
      </c>
      <c r="Y182" s="23" t="s">
        <v>54</v>
      </c>
      <c r="Z182" s="24">
        <v>16</v>
      </c>
      <c r="AA182" s="116">
        <f>COUNTIF(C182:Z183,"○")</f>
        <v>1</v>
      </c>
      <c r="AB182" s="102">
        <f>COUNTIF(C182:Z183,"●")</f>
        <v>1</v>
      </c>
      <c r="AC182" s="102">
        <f>COUNTIF(C182:Z183,"△")</f>
        <v>1</v>
      </c>
      <c r="AD182" s="102">
        <f>+AA182*3+AC182*1</f>
        <v>4</v>
      </c>
      <c r="AE182" s="102">
        <f>+E183+H183+K183+N183+Q183+T183+W183+Z183</f>
        <v>26</v>
      </c>
      <c r="AF182" s="102">
        <f>+C183+F183+I183+L183+O183+R183+U183+X183</f>
        <v>23</v>
      </c>
      <c r="AG182" s="102">
        <v>7</v>
      </c>
    </row>
    <row r="183" spans="1:33" ht="15.75" customHeight="1">
      <c r="A183" s="104"/>
      <c r="B183" s="106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25"/>
      <c r="J183" s="26" t="s">
        <v>54</v>
      </c>
      <c r="K183" s="27"/>
      <c r="L183" s="85">
        <v>6</v>
      </c>
      <c r="M183" s="86" t="s">
        <v>567</v>
      </c>
      <c r="N183" s="87">
        <v>12</v>
      </c>
      <c r="O183" s="110"/>
      <c r="P183" s="111"/>
      <c r="Q183" s="112"/>
      <c r="R183" s="97">
        <v>9</v>
      </c>
      <c r="S183" s="98" t="s">
        <v>555</v>
      </c>
      <c r="T183" s="99">
        <v>9</v>
      </c>
      <c r="U183" s="25"/>
      <c r="V183" s="26" t="s">
        <v>54</v>
      </c>
      <c r="W183" s="27"/>
      <c r="X183" s="25"/>
      <c r="Y183" s="26" t="s">
        <v>54</v>
      </c>
      <c r="Z183" s="27"/>
      <c r="AA183" s="117"/>
      <c r="AB183" s="103"/>
      <c r="AC183" s="103"/>
      <c r="AD183" s="103"/>
      <c r="AE183" s="103"/>
      <c r="AF183" s="103"/>
      <c r="AG183" s="103"/>
    </row>
    <row r="184" spans="1:33" ht="15.75" customHeight="1">
      <c r="A184" s="104">
        <v>54</v>
      </c>
      <c r="B184" s="105" t="str">
        <f>IF(データ２!B108="","",VLOOKUP(A184,データ２!$A$2:$B$160,2))</f>
        <v>碑文谷クラウンズ</v>
      </c>
      <c r="C184" s="22" t="s">
        <v>83</v>
      </c>
      <c r="D184" s="23" t="s">
        <v>54</v>
      </c>
      <c r="E184" s="24">
        <v>13</v>
      </c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07" t="s">
        <v>53</v>
      </c>
      <c r="S184" s="108"/>
      <c r="T184" s="109"/>
      <c r="U184" s="22" t="s">
        <v>83</v>
      </c>
      <c r="V184" s="23" t="s">
        <v>54</v>
      </c>
      <c r="W184" s="24">
        <v>17</v>
      </c>
      <c r="X184" s="22" t="s">
        <v>83</v>
      </c>
      <c r="Y184" s="23" t="s">
        <v>54</v>
      </c>
      <c r="Z184" s="24">
        <v>12</v>
      </c>
      <c r="AA184" s="116">
        <f>COUNTIF(C184:Z185,"○")</f>
        <v>0</v>
      </c>
      <c r="AB184" s="102">
        <f>COUNTIF(C184:Z185,"●")</f>
        <v>2</v>
      </c>
      <c r="AC184" s="102">
        <f>COUNTIF(C184:Z185,"△")</f>
        <v>1</v>
      </c>
      <c r="AD184" s="102">
        <f>+AA184*3+AC184*1</f>
        <v>1</v>
      </c>
      <c r="AE184" s="102">
        <f>+E185+H185+K185+N185+Q185+T185+W185+Z185</f>
        <v>34</v>
      </c>
      <c r="AF184" s="102">
        <f>+C185+F185+I185+L185+O185+R185+U185+X185</f>
        <v>10</v>
      </c>
      <c r="AG184" s="102">
        <v>8</v>
      </c>
    </row>
    <row r="185" spans="1:33" ht="15.75" customHeight="1">
      <c r="A185" s="104"/>
      <c r="B185" s="106"/>
      <c r="C185" s="25"/>
      <c r="D185" s="26" t="s">
        <v>54</v>
      </c>
      <c r="E185" s="27"/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0"/>
      <c r="S185" s="111"/>
      <c r="T185" s="112"/>
      <c r="U185" s="25"/>
      <c r="V185" s="26" t="s">
        <v>54</v>
      </c>
      <c r="W185" s="27"/>
      <c r="X185" s="25"/>
      <c r="Y185" s="26" t="s">
        <v>54</v>
      </c>
      <c r="Z185" s="27"/>
      <c r="AA185" s="117"/>
      <c r="AB185" s="103"/>
      <c r="AC185" s="103"/>
      <c r="AD185" s="103"/>
      <c r="AE185" s="103"/>
      <c r="AF185" s="103"/>
      <c r="AG185" s="103"/>
    </row>
    <row r="186" spans="1:33" ht="15.75" customHeight="1">
      <c r="A186" s="104">
        <v>55</v>
      </c>
      <c r="B186" s="105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22" t="s">
        <v>83</v>
      </c>
      <c r="M186" s="23" t="s">
        <v>54</v>
      </c>
      <c r="N186" s="24">
        <v>21</v>
      </c>
      <c r="O186" s="22" t="s">
        <v>83</v>
      </c>
      <c r="P186" s="23" t="s">
        <v>54</v>
      </c>
      <c r="Q186" s="24">
        <v>26</v>
      </c>
      <c r="R186" s="22" t="s">
        <v>83</v>
      </c>
      <c r="S186" s="23" t="s">
        <v>54</v>
      </c>
      <c r="T186" s="24">
        <v>17</v>
      </c>
      <c r="U186" s="107" t="s">
        <v>53</v>
      </c>
      <c r="V186" s="108"/>
      <c r="W186" s="109"/>
      <c r="X186" s="82"/>
      <c r="Y186" s="83"/>
      <c r="Z186" s="84"/>
      <c r="AA186" s="116">
        <f>COUNTIF(C186:Z187,"○")</f>
        <v>2</v>
      </c>
      <c r="AB186" s="102">
        <f>COUNTIF(C186:Z187,"●")</f>
        <v>1</v>
      </c>
      <c r="AC186" s="102">
        <f>COUNTIF(C186:Z187,"△")</f>
        <v>0</v>
      </c>
      <c r="AD186" s="102">
        <f>+AA186*3+AC186*1</f>
        <v>6</v>
      </c>
      <c r="AE186" s="102">
        <f>+E187+H187+K187+N187+Q187+T187+W187+Z187</f>
        <v>30</v>
      </c>
      <c r="AF186" s="102">
        <f>+C187+F187+I187+L187+O187+R187+U187+X187</f>
        <v>26</v>
      </c>
      <c r="AG186" s="102">
        <v>3</v>
      </c>
    </row>
    <row r="187" spans="1:33" ht="15.75" customHeight="1">
      <c r="A187" s="104"/>
      <c r="B187" s="106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25"/>
      <c r="M187" s="26" t="s">
        <v>54</v>
      </c>
      <c r="N187" s="27"/>
      <c r="O187" s="25"/>
      <c r="P187" s="26" t="s">
        <v>54</v>
      </c>
      <c r="Q187" s="27"/>
      <c r="R187" s="25"/>
      <c r="S187" s="26" t="s">
        <v>54</v>
      </c>
      <c r="T187" s="27"/>
      <c r="U187" s="110"/>
      <c r="V187" s="111"/>
      <c r="W187" s="112"/>
      <c r="X187" s="85">
        <v>2</v>
      </c>
      <c r="Y187" s="86" t="s">
        <v>563</v>
      </c>
      <c r="Z187" s="87">
        <v>13</v>
      </c>
      <c r="AA187" s="117"/>
      <c r="AB187" s="103"/>
      <c r="AC187" s="103"/>
      <c r="AD187" s="103"/>
      <c r="AE187" s="103"/>
      <c r="AF187" s="103"/>
      <c r="AG187" s="103"/>
    </row>
    <row r="188" spans="1:33" ht="15.75" customHeight="1">
      <c r="A188" s="104">
        <v>56</v>
      </c>
      <c r="B188" s="105" t="str">
        <f>IF(データ２!B112="","",VLOOKUP(A188,データ２!$A$2:$B$160,2))</f>
        <v>レッドサンズ</v>
      </c>
      <c r="C188" s="88"/>
      <c r="D188" s="89"/>
      <c r="E188" s="90"/>
      <c r="F188" s="22" t="s">
        <v>83</v>
      </c>
      <c r="G188" s="23" t="s">
        <v>54</v>
      </c>
      <c r="H188" s="24">
        <v>8</v>
      </c>
      <c r="I188" s="22" t="s">
        <v>83</v>
      </c>
      <c r="J188" s="23" t="s">
        <v>54</v>
      </c>
      <c r="K188" s="24">
        <v>20</v>
      </c>
      <c r="L188" s="22" t="s">
        <v>83</v>
      </c>
      <c r="M188" s="23" t="s">
        <v>54</v>
      </c>
      <c r="N188" s="24">
        <v>25</v>
      </c>
      <c r="O188" s="22" t="s">
        <v>83</v>
      </c>
      <c r="P188" s="23" t="s">
        <v>54</v>
      </c>
      <c r="Q188" s="24">
        <v>16</v>
      </c>
      <c r="R188" s="22" t="s">
        <v>83</v>
      </c>
      <c r="S188" s="23" t="s">
        <v>54</v>
      </c>
      <c r="T188" s="24">
        <v>12</v>
      </c>
      <c r="U188" s="88"/>
      <c r="V188" s="89"/>
      <c r="W188" s="90"/>
      <c r="X188" s="107" t="s">
        <v>53</v>
      </c>
      <c r="Y188" s="108"/>
      <c r="Z188" s="109"/>
      <c r="AA188" s="116">
        <f>COUNTIF(C188:Z189,"○")</f>
        <v>2</v>
      </c>
      <c r="AB188" s="102">
        <f>COUNTIF(C188:Z189,"●")</f>
        <v>0</v>
      </c>
      <c r="AC188" s="102">
        <f>COUNTIF(C188:Z189,"△")</f>
        <v>0</v>
      </c>
      <c r="AD188" s="102">
        <f>+AA188*3+AC188*1</f>
        <v>6</v>
      </c>
      <c r="AE188" s="102">
        <f>+E189+H189+K189+N189+Q189+T189+W189+Z189</f>
        <v>5</v>
      </c>
      <c r="AF188" s="102">
        <f>+C189+F189+I189+L189+O189+R189+U189+X189</f>
        <v>23</v>
      </c>
      <c r="AG188" s="102">
        <f>+RANK(AD188,$AD$174:$AD$189,0)</f>
        <v>1</v>
      </c>
    </row>
    <row r="189" spans="1:33" ht="15.75" customHeight="1">
      <c r="A189" s="104"/>
      <c r="B189" s="106"/>
      <c r="C189" s="91">
        <v>10</v>
      </c>
      <c r="D189" s="92" t="s">
        <v>546</v>
      </c>
      <c r="E189" s="93">
        <v>3</v>
      </c>
      <c r="F189" s="25"/>
      <c r="G189" s="26" t="s">
        <v>54</v>
      </c>
      <c r="H189" s="27"/>
      <c r="I189" s="25"/>
      <c r="J189" s="26" t="s">
        <v>54</v>
      </c>
      <c r="K189" s="27"/>
      <c r="L189" s="25"/>
      <c r="M189" s="26" t="s">
        <v>54</v>
      </c>
      <c r="N189" s="27"/>
      <c r="O189" s="25"/>
      <c r="P189" s="26" t="s">
        <v>54</v>
      </c>
      <c r="Q189" s="27"/>
      <c r="R189" s="25"/>
      <c r="S189" s="26" t="s">
        <v>54</v>
      </c>
      <c r="T189" s="27"/>
      <c r="U189" s="91">
        <v>13</v>
      </c>
      <c r="V189" s="92" t="s">
        <v>562</v>
      </c>
      <c r="W189" s="93">
        <v>2</v>
      </c>
      <c r="X189" s="110"/>
      <c r="Y189" s="111"/>
      <c r="Z189" s="112"/>
      <c r="AA189" s="117"/>
      <c r="AB189" s="103"/>
      <c r="AC189" s="103"/>
      <c r="AD189" s="103"/>
      <c r="AE189" s="103"/>
      <c r="AF189" s="103"/>
      <c r="AG189" s="103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11</v>
      </c>
      <c r="AB190" s="16">
        <f>SUM(AB174:AB189)</f>
        <v>11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3.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13" t="str">
        <f>+IF(B203="","",+B203)</f>
        <v>墨田スターズ</v>
      </c>
      <c r="D202" s="114"/>
      <c r="E202" s="115"/>
      <c r="F202" s="113" t="str">
        <f>+IF(B205="","",+B205)</f>
        <v>フェニックス</v>
      </c>
      <c r="G202" s="114"/>
      <c r="H202" s="115"/>
      <c r="I202" s="113" t="str">
        <f>+IF(B207="","",+B207)</f>
        <v>高島エイト</v>
      </c>
      <c r="J202" s="114"/>
      <c r="K202" s="115"/>
      <c r="L202" s="113" t="str">
        <f>+IF(B209="","",+B209)</f>
        <v>旗の台クラブ</v>
      </c>
      <c r="M202" s="114"/>
      <c r="N202" s="115"/>
      <c r="O202" s="113" t="str">
        <f>+IF(B211="","",+B211)</f>
        <v>興宮ファイターズ</v>
      </c>
      <c r="P202" s="114"/>
      <c r="Q202" s="115"/>
      <c r="R202" s="113" t="str">
        <f>+IF(B213="","",+B213)</f>
        <v>淀四ライオンズ</v>
      </c>
      <c r="S202" s="114"/>
      <c r="T202" s="115"/>
      <c r="U202" s="113" t="str">
        <f>+IF(B215="","",+B215)</f>
        <v>越中島ブレーブス</v>
      </c>
      <c r="V202" s="114"/>
      <c r="W202" s="115"/>
      <c r="X202" s="113" t="str">
        <f>+IF(B217="","",+B217)</f>
        <v>玉川</v>
      </c>
      <c r="Y202" s="114"/>
      <c r="Z202" s="115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04">
        <v>57</v>
      </c>
      <c r="B203" s="105" t="str">
        <f>IF(データ２!B114="","",VLOOKUP(A203,データ２!$A$2:$B$160,2))</f>
        <v>墨田スターズ</v>
      </c>
      <c r="C203" s="107" t="s">
        <v>53</v>
      </c>
      <c r="D203" s="108"/>
      <c r="E203" s="109"/>
      <c r="F203" s="88"/>
      <c r="G203" s="89"/>
      <c r="H203" s="90"/>
      <c r="I203" s="22" t="s">
        <v>84</v>
      </c>
      <c r="J203" s="23" t="s">
        <v>54</v>
      </c>
      <c r="K203" s="24">
        <v>11</v>
      </c>
      <c r="L203" s="82"/>
      <c r="M203" s="83"/>
      <c r="N203" s="84"/>
      <c r="O203" s="22" t="s">
        <v>84</v>
      </c>
      <c r="P203" s="23" t="s">
        <v>54</v>
      </c>
      <c r="Q203" s="24">
        <v>18</v>
      </c>
      <c r="R203" s="22" t="s">
        <v>84</v>
      </c>
      <c r="S203" s="23" t="s">
        <v>54</v>
      </c>
      <c r="T203" s="24">
        <v>13</v>
      </c>
      <c r="U203" s="22" t="s">
        <v>84</v>
      </c>
      <c r="V203" s="23" t="s">
        <v>54</v>
      </c>
      <c r="W203" s="24">
        <v>5</v>
      </c>
      <c r="X203" s="22" t="s">
        <v>84</v>
      </c>
      <c r="Y203" s="23" t="s">
        <v>54</v>
      </c>
      <c r="Z203" s="24">
        <v>1</v>
      </c>
      <c r="AA203" s="102">
        <f>COUNTIF(C203:Z204,"○")</f>
        <v>1</v>
      </c>
      <c r="AB203" s="102">
        <f>COUNTIF(C203:Z204,"●")</f>
        <v>1</v>
      </c>
      <c r="AC203" s="102">
        <f>COUNTIF(C203:Z204,"△")</f>
        <v>0</v>
      </c>
      <c r="AD203" s="102">
        <f>+AA203*3+AC203*1</f>
        <v>3</v>
      </c>
      <c r="AE203" s="102">
        <f>+E204+H204+K204+N204+Q204+T204+W204+Z204</f>
        <v>14</v>
      </c>
      <c r="AF203" s="102">
        <f>+C204+F204+I204+L204+O204+R204+U204+X204</f>
        <v>10</v>
      </c>
      <c r="AG203" s="102">
        <v>5</v>
      </c>
    </row>
    <row r="204" spans="1:33" ht="15.75" customHeight="1">
      <c r="A204" s="104"/>
      <c r="B204" s="106"/>
      <c r="C204" s="110"/>
      <c r="D204" s="111"/>
      <c r="E204" s="112"/>
      <c r="F204" s="91">
        <v>9</v>
      </c>
      <c r="G204" s="92" t="s">
        <v>549</v>
      </c>
      <c r="H204" s="93">
        <v>0</v>
      </c>
      <c r="I204" s="25"/>
      <c r="J204" s="26" t="s">
        <v>54</v>
      </c>
      <c r="K204" s="27"/>
      <c r="L204" s="85">
        <v>1</v>
      </c>
      <c r="M204" s="86" t="s">
        <v>547</v>
      </c>
      <c r="N204" s="87">
        <v>14</v>
      </c>
      <c r="O204" s="25"/>
      <c r="P204" s="26" t="s">
        <v>54</v>
      </c>
      <c r="Q204" s="27"/>
      <c r="R204" s="25"/>
      <c r="S204" s="26" t="s">
        <v>54</v>
      </c>
      <c r="T204" s="27"/>
      <c r="U204" s="25"/>
      <c r="V204" s="26" t="s">
        <v>54</v>
      </c>
      <c r="W204" s="27"/>
      <c r="X204" s="25"/>
      <c r="Y204" s="26" t="s">
        <v>54</v>
      </c>
      <c r="Z204" s="27"/>
      <c r="AA204" s="103"/>
      <c r="AB204" s="103"/>
      <c r="AC204" s="103"/>
      <c r="AD204" s="103"/>
      <c r="AE204" s="103"/>
      <c r="AF204" s="103"/>
      <c r="AG204" s="103"/>
    </row>
    <row r="205" spans="1:33" ht="15.75" customHeight="1">
      <c r="A205" s="104">
        <v>58</v>
      </c>
      <c r="B205" s="105" t="str">
        <f>IF(データ２!B116="","",VLOOKUP(A205,データ２!$A$2:$B$160,2))</f>
        <v>フェニックス</v>
      </c>
      <c r="C205" s="82"/>
      <c r="D205" s="83"/>
      <c r="E205" s="84"/>
      <c r="F205" s="107" t="s">
        <v>53</v>
      </c>
      <c r="G205" s="108"/>
      <c r="H205" s="109"/>
      <c r="I205" s="22" t="s">
        <v>84</v>
      </c>
      <c r="J205" s="23" t="s">
        <v>54</v>
      </c>
      <c r="K205" s="24">
        <v>24</v>
      </c>
      <c r="L205" s="22" t="s">
        <v>84</v>
      </c>
      <c r="M205" s="23" t="s">
        <v>54</v>
      </c>
      <c r="N205" s="24">
        <v>19</v>
      </c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02">
        <f>COUNTIF(C205:Z206,"○")</f>
        <v>0</v>
      </c>
      <c r="AB205" s="102">
        <f>COUNTIF(C205:Z206,"●")</f>
        <v>3</v>
      </c>
      <c r="AC205" s="102">
        <f>COUNTIF(C205:Z206,"△")</f>
        <v>1</v>
      </c>
      <c r="AD205" s="102">
        <f>+AA205*3+AC205*1</f>
        <v>1</v>
      </c>
      <c r="AE205" s="102">
        <f>+E206+H206+K206+N206+Q206+T206+W206+Z206</f>
        <v>50</v>
      </c>
      <c r="AF205" s="102">
        <f>+C206+F206+I206+L206+O206+R206+U206+X206</f>
        <v>19</v>
      </c>
      <c r="AG205" s="102">
        <v>7</v>
      </c>
    </row>
    <row r="206" spans="1:33" ht="15.75" customHeight="1">
      <c r="A206" s="104"/>
      <c r="B206" s="106"/>
      <c r="C206" s="85">
        <v>0</v>
      </c>
      <c r="D206" s="86" t="s">
        <v>548</v>
      </c>
      <c r="E206" s="87">
        <v>9</v>
      </c>
      <c r="F206" s="110"/>
      <c r="G206" s="111"/>
      <c r="H206" s="112"/>
      <c r="I206" s="25"/>
      <c r="J206" s="26" t="s">
        <v>54</v>
      </c>
      <c r="K206" s="27"/>
      <c r="L206" s="25"/>
      <c r="M206" s="26" t="s">
        <v>54</v>
      </c>
      <c r="N206" s="27"/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03"/>
      <c r="AB206" s="103"/>
      <c r="AC206" s="103"/>
      <c r="AD206" s="103"/>
      <c r="AE206" s="103"/>
      <c r="AF206" s="103"/>
      <c r="AG206" s="103"/>
    </row>
    <row r="207" spans="1:33" ht="15.75" customHeight="1">
      <c r="A207" s="104">
        <v>59</v>
      </c>
      <c r="B207" s="105" t="str">
        <f>IF(データ２!B118="","",VLOOKUP(A207,データ２!$A$2:$B$160,2))</f>
        <v>高島エイト</v>
      </c>
      <c r="C207" s="22" t="s">
        <v>84</v>
      </c>
      <c r="D207" s="23" t="s">
        <v>54</v>
      </c>
      <c r="E207" s="24">
        <v>11</v>
      </c>
      <c r="F207" s="22" t="s">
        <v>84</v>
      </c>
      <c r="G207" s="23" t="s">
        <v>54</v>
      </c>
      <c r="H207" s="24">
        <v>24</v>
      </c>
      <c r="I207" s="107" t="s">
        <v>53</v>
      </c>
      <c r="J207" s="108"/>
      <c r="K207" s="109"/>
      <c r="L207" s="22" t="s">
        <v>84</v>
      </c>
      <c r="M207" s="23" t="s">
        <v>54</v>
      </c>
      <c r="N207" s="24">
        <v>15</v>
      </c>
      <c r="O207" s="22" t="s">
        <v>84</v>
      </c>
      <c r="P207" s="23" t="s">
        <v>54</v>
      </c>
      <c r="Q207" s="24">
        <v>7</v>
      </c>
      <c r="R207" s="82"/>
      <c r="S207" s="83"/>
      <c r="T207" s="84"/>
      <c r="U207" s="82"/>
      <c r="V207" s="83"/>
      <c r="W207" s="84"/>
      <c r="X207" s="88"/>
      <c r="Y207" s="89"/>
      <c r="Z207" s="90"/>
      <c r="AA207" s="102">
        <f>COUNTIF(C207:Z208,"○")</f>
        <v>1</v>
      </c>
      <c r="AB207" s="102">
        <f>COUNTIF(C207:Z208,"●")</f>
        <v>2</v>
      </c>
      <c r="AC207" s="102">
        <f>COUNTIF(C207:Z208,"△")</f>
        <v>0</v>
      </c>
      <c r="AD207" s="102">
        <f>+AA207*3+AC207*1</f>
        <v>3</v>
      </c>
      <c r="AE207" s="102">
        <f>+E208+H208+K208+N208+Q208+T208+W208+Z208</f>
        <v>26</v>
      </c>
      <c r="AF207" s="102">
        <f>+C208+F208+I208+L208+O208+R208+U208+X208</f>
        <v>14</v>
      </c>
      <c r="AG207" s="102">
        <v>6</v>
      </c>
    </row>
    <row r="208" spans="1:33" ht="15.75" customHeight="1">
      <c r="A208" s="104"/>
      <c r="B208" s="106"/>
      <c r="C208" s="25"/>
      <c r="D208" s="26" t="s">
        <v>54</v>
      </c>
      <c r="E208" s="27"/>
      <c r="F208" s="25"/>
      <c r="G208" s="26" t="s">
        <v>54</v>
      </c>
      <c r="H208" s="27"/>
      <c r="I208" s="110"/>
      <c r="J208" s="111"/>
      <c r="K208" s="112"/>
      <c r="L208" s="25"/>
      <c r="M208" s="26" t="s">
        <v>54</v>
      </c>
      <c r="N208" s="27"/>
      <c r="O208" s="25"/>
      <c r="P208" s="26" t="s">
        <v>54</v>
      </c>
      <c r="Q208" s="27"/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03"/>
      <c r="AB208" s="103"/>
      <c r="AC208" s="103"/>
      <c r="AD208" s="103"/>
      <c r="AE208" s="103"/>
      <c r="AF208" s="103"/>
      <c r="AG208" s="103"/>
    </row>
    <row r="209" spans="1:33" ht="15.75" customHeight="1">
      <c r="A209" s="104">
        <v>60</v>
      </c>
      <c r="B209" s="105" t="str">
        <f>IF(データ２!B120="","",VLOOKUP(A209,データ２!$A$2:$B$160,2))</f>
        <v>旗の台クラブ</v>
      </c>
      <c r="C209" s="88"/>
      <c r="D209" s="89"/>
      <c r="E209" s="90"/>
      <c r="F209" s="22" t="s">
        <v>84</v>
      </c>
      <c r="G209" s="23" t="s">
        <v>54</v>
      </c>
      <c r="H209" s="24">
        <v>19</v>
      </c>
      <c r="I209" s="22" t="s">
        <v>84</v>
      </c>
      <c r="J209" s="23" t="s">
        <v>54</v>
      </c>
      <c r="K209" s="24">
        <v>15</v>
      </c>
      <c r="L209" s="107" t="s">
        <v>53</v>
      </c>
      <c r="M209" s="108"/>
      <c r="N209" s="109"/>
      <c r="O209" s="82"/>
      <c r="P209" s="83"/>
      <c r="Q209" s="84"/>
      <c r="R209" s="22" t="s">
        <v>84</v>
      </c>
      <c r="S209" s="23" t="s">
        <v>54</v>
      </c>
      <c r="T209" s="24">
        <v>10</v>
      </c>
      <c r="U209" s="82"/>
      <c r="V209" s="83"/>
      <c r="W209" s="84"/>
      <c r="X209" s="88"/>
      <c r="Y209" s="89"/>
      <c r="Z209" s="90"/>
      <c r="AA209" s="102">
        <f>COUNTIF(C209:Z210,"○")</f>
        <v>2</v>
      </c>
      <c r="AB209" s="102">
        <f>COUNTIF(C209:Z210,"●")</f>
        <v>2</v>
      </c>
      <c r="AC209" s="102">
        <f>COUNTIF(C209:Z210,"△")</f>
        <v>0</v>
      </c>
      <c r="AD209" s="102">
        <f>+AA209*3+AC209*1</f>
        <v>6</v>
      </c>
      <c r="AE209" s="102">
        <f>+E210+H210+K210+N210+Q210+T210+W210+Z210</f>
        <v>21</v>
      </c>
      <c r="AF209" s="102">
        <f>+C210+F210+I210+L210+O210+R210+U210+X210</f>
        <v>33</v>
      </c>
      <c r="AG209" s="102">
        <v>3</v>
      </c>
    </row>
    <row r="210" spans="1:33" ht="15.75" customHeight="1">
      <c r="A210" s="104"/>
      <c r="B210" s="106"/>
      <c r="C210" s="91">
        <v>14</v>
      </c>
      <c r="D210" s="92" t="s">
        <v>546</v>
      </c>
      <c r="E210" s="93">
        <v>1</v>
      </c>
      <c r="F210" s="25"/>
      <c r="G210" s="26" t="s">
        <v>54</v>
      </c>
      <c r="H210" s="27"/>
      <c r="I210" s="25"/>
      <c r="J210" s="26" t="s">
        <v>54</v>
      </c>
      <c r="K210" s="27"/>
      <c r="L210" s="110"/>
      <c r="M210" s="111"/>
      <c r="N210" s="112"/>
      <c r="O210" s="85">
        <v>4</v>
      </c>
      <c r="P210" s="86" t="s">
        <v>551</v>
      </c>
      <c r="Q210" s="87">
        <v>11</v>
      </c>
      <c r="R210" s="25"/>
      <c r="S210" s="26" t="s">
        <v>54</v>
      </c>
      <c r="T210" s="27"/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03"/>
      <c r="AB210" s="103"/>
      <c r="AC210" s="103"/>
      <c r="AD210" s="103"/>
      <c r="AE210" s="103"/>
      <c r="AF210" s="103"/>
      <c r="AG210" s="103"/>
    </row>
    <row r="211" spans="1:33" ht="15.75" customHeight="1">
      <c r="A211" s="104">
        <v>61</v>
      </c>
      <c r="B211" s="105" t="str">
        <f>IF(データ２!B122="","",VLOOKUP(A211,データ２!$A$2:$B$160,2))</f>
        <v>興宮ファイターズ</v>
      </c>
      <c r="C211" s="22" t="s">
        <v>84</v>
      </c>
      <c r="D211" s="23" t="s">
        <v>54</v>
      </c>
      <c r="E211" s="24">
        <v>18</v>
      </c>
      <c r="F211" s="88"/>
      <c r="G211" s="89"/>
      <c r="H211" s="90"/>
      <c r="I211" s="22" t="s">
        <v>84</v>
      </c>
      <c r="J211" s="23" t="s">
        <v>54</v>
      </c>
      <c r="K211" s="24">
        <v>7</v>
      </c>
      <c r="L211" s="88"/>
      <c r="M211" s="89"/>
      <c r="N211" s="90"/>
      <c r="O211" s="107" t="s">
        <v>53</v>
      </c>
      <c r="P211" s="108"/>
      <c r="Q211" s="109"/>
      <c r="R211" s="22" t="s">
        <v>84</v>
      </c>
      <c r="S211" s="23" t="s">
        <v>54</v>
      </c>
      <c r="T211" s="24">
        <v>22</v>
      </c>
      <c r="U211" s="82"/>
      <c r="V211" s="83"/>
      <c r="W211" s="84"/>
      <c r="X211" s="88"/>
      <c r="Y211" s="89"/>
      <c r="Z211" s="90"/>
      <c r="AA211" s="102">
        <f>COUNTIF(C211:Z212,"○")</f>
        <v>3</v>
      </c>
      <c r="AB211" s="102">
        <f>COUNTIF(C211:Z212,"●")</f>
        <v>1</v>
      </c>
      <c r="AC211" s="102">
        <f>COUNTIF(C211:Z212,"△")</f>
        <v>0</v>
      </c>
      <c r="AD211" s="102">
        <f>+AA211*3+AC211*1</f>
        <v>9</v>
      </c>
      <c r="AE211" s="102">
        <f>+E212+H212+K212+N212+Q212+T212+W212+Z212</f>
        <v>22</v>
      </c>
      <c r="AF211" s="102">
        <f>+C212+F212+I212+L212+O212+R212+U212+X212</f>
        <v>35</v>
      </c>
      <c r="AG211" s="102">
        <v>2</v>
      </c>
    </row>
    <row r="212" spans="1:33" ht="15.75" customHeight="1">
      <c r="A212" s="104"/>
      <c r="B212" s="106"/>
      <c r="C212" s="25"/>
      <c r="D212" s="26" t="s">
        <v>54</v>
      </c>
      <c r="E212" s="27"/>
      <c r="F212" s="91">
        <v>12</v>
      </c>
      <c r="G212" s="92" t="s">
        <v>562</v>
      </c>
      <c r="H212" s="93">
        <v>4</v>
      </c>
      <c r="I212" s="25"/>
      <c r="J212" s="26" t="s">
        <v>54</v>
      </c>
      <c r="K212" s="27"/>
      <c r="L212" s="91">
        <v>11</v>
      </c>
      <c r="M212" s="92" t="s">
        <v>550</v>
      </c>
      <c r="N212" s="93">
        <v>4</v>
      </c>
      <c r="O212" s="110"/>
      <c r="P212" s="111"/>
      <c r="Q212" s="112"/>
      <c r="R212" s="25"/>
      <c r="S212" s="26" t="s">
        <v>54</v>
      </c>
      <c r="T212" s="27"/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03"/>
      <c r="AB212" s="103"/>
      <c r="AC212" s="103"/>
      <c r="AD212" s="103"/>
      <c r="AE212" s="103"/>
      <c r="AF212" s="103"/>
      <c r="AG212" s="103"/>
    </row>
    <row r="213" spans="1:33" ht="15.75" customHeight="1">
      <c r="A213" s="104">
        <v>62</v>
      </c>
      <c r="B213" s="105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22" t="s">
        <v>84</v>
      </c>
      <c r="M213" s="23" t="s">
        <v>54</v>
      </c>
      <c r="N213" s="24">
        <v>10</v>
      </c>
      <c r="O213" s="22" t="s">
        <v>84</v>
      </c>
      <c r="P213" s="23" t="s">
        <v>54</v>
      </c>
      <c r="Q213" s="24">
        <v>22</v>
      </c>
      <c r="R213" s="107" t="s">
        <v>53</v>
      </c>
      <c r="S213" s="108"/>
      <c r="T213" s="109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02">
        <f>COUNTIF(C213:Z214,"○")</f>
        <v>1</v>
      </c>
      <c r="AB213" s="102">
        <f>COUNTIF(C213:Z214,"●")</f>
        <v>1</v>
      </c>
      <c r="AC213" s="102">
        <f>COUNTIF(C213:Z214,"△")</f>
        <v>1</v>
      </c>
      <c r="AD213" s="102">
        <f>+AA213*3+AC213*1</f>
        <v>4</v>
      </c>
      <c r="AE213" s="102">
        <f>+E214+H214+K214+N214+Q214+T214+W214+Z214</f>
        <v>28</v>
      </c>
      <c r="AF213" s="102">
        <f>+C214+F214+I214+L214+O214+R214+U214+X214</f>
        <v>19</v>
      </c>
      <c r="AG213" s="102">
        <v>4</v>
      </c>
    </row>
    <row r="214" spans="1:33" ht="15.75" customHeight="1">
      <c r="A214" s="104"/>
      <c r="B214" s="106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25"/>
      <c r="M214" s="26" t="s">
        <v>54</v>
      </c>
      <c r="N214" s="27"/>
      <c r="O214" s="25"/>
      <c r="P214" s="26" t="s">
        <v>54</v>
      </c>
      <c r="Q214" s="27"/>
      <c r="R214" s="110"/>
      <c r="S214" s="111"/>
      <c r="T214" s="112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03"/>
      <c r="AB214" s="103"/>
      <c r="AC214" s="103"/>
      <c r="AD214" s="103"/>
      <c r="AE214" s="103"/>
      <c r="AF214" s="103"/>
      <c r="AG214" s="103"/>
    </row>
    <row r="215" spans="1:33" ht="15.75" customHeight="1">
      <c r="A215" s="104">
        <v>63</v>
      </c>
      <c r="B215" s="105" t="str">
        <f>IF(データ２!B126="","",VLOOKUP(A215,データ２!$A$2:$B$160,2))</f>
        <v>越中島ブレーブス</v>
      </c>
      <c r="C215" s="22" t="s">
        <v>84</v>
      </c>
      <c r="D215" s="23" t="s">
        <v>54</v>
      </c>
      <c r="E215" s="24">
        <v>5</v>
      </c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07" t="s">
        <v>53</v>
      </c>
      <c r="V215" s="108"/>
      <c r="W215" s="109"/>
      <c r="X215" s="22" t="s">
        <v>84</v>
      </c>
      <c r="Y215" s="23" t="s">
        <v>54</v>
      </c>
      <c r="Z215" s="24">
        <v>28</v>
      </c>
      <c r="AA215" s="102">
        <f>COUNTIF(C215:Z216,"○")</f>
        <v>5</v>
      </c>
      <c r="AB215" s="102">
        <f>COUNTIF(C215:Z216,"●")</f>
        <v>0</v>
      </c>
      <c r="AC215" s="102">
        <f>COUNTIF(C215:Z216,"△")</f>
        <v>0</v>
      </c>
      <c r="AD215" s="102">
        <f>+AA215*3+AC215*1</f>
        <v>15</v>
      </c>
      <c r="AE215" s="102">
        <f>+E216+H216+K216+N216+Q216+T216+W216+Z216</f>
        <v>20</v>
      </c>
      <c r="AF215" s="102">
        <f>+C216+F216+I216+L216+O216+R216+U216+X216</f>
        <v>65</v>
      </c>
      <c r="AG215" s="102">
        <v>1</v>
      </c>
    </row>
    <row r="216" spans="1:33" ht="15.75" customHeight="1">
      <c r="A216" s="104"/>
      <c r="B216" s="106"/>
      <c r="C216" s="25"/>
      <c r="D216" s="26" t="s">
        <v>54</v>
      </c>
      <c r="E216" s="27"/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0"/>
      <c r="V216" s="111"/>
      <c r="W216" s="112"/>
      <c r="X216" s="25"/>
      <c r="Y216" s="26" t="s">
        <v>54</v>
      </c>
      <c r="Z216" s="27"/>
      <c r="AA216" s="103"/>
      <c r="AB216" s="103"/>
      <c r="AC216" s="103"/>
      <c r="AD216" s="103"/>
      <c r="AE216" s="103"/>
      <c r="AF216" s="103"/>
      <c r="AG216" s="103"/>
    </row>
    <row r="217" spans="1:33" ht="15.75" customHeight="1">
      <c r="A217" s="104">
        <v>64</v>
      </c>
      <c r="B217" s="105" t="str">
        <f>IF(データ２!B128="","",VLOOKUP(A217,データ２!$A$2:$B$160,2))</f>
        <v>玉川</v>
      </c>
      <c r="C217" s="22" t="s">
        <v>84</v>
      </c>
      <c r="D217" s="23" t="s">
        <v>54</v>
      </c>
      <c r="E217" s="24">
        <v>1</v>
      </c>
      <c r="F217" s="22" t="s">
        <v>84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07" t="s">
        <v>53</v>
      </c>
      <c r="Y217" s="108"/>
      <c r="Z217" s="109"/>
      <c r="AA217" s="102">
        <f>COUNTIF(C217:Z218,"○")</f>
        <v>0</v>
      </c>
      <c r="AB217" s="102">
        <f>COUNTIF(C217:Z218,"●")</f>
        <v>3</v>
      </c>
      <c r="AC217" s="102">
        <f>COUNTIF(C217:Z218,"△")</f>
        <v>0</v>
      </c>
      <c r="AD217" s="102">
        <f>+AA217*3+AC217*1</f>
        <v>0</v>
      </c>
      <c r="AE217" s="102">
        <f>+E218+H218+K218+N218+Q218+T218+W218+Z218</f>
        <v>23</v>
      </c>
      <c r="AF217" s="102">
        <f>+C218+F218+I218+L218+O218+R218+U218+X218</f>
        <v>9</v>
      </c>
      <c r="AG217" s="102">
        <v>8</v>
      </c>
    </row>
    <row r="218" spans="1:33" ht="15.75" customHeight="1">
      <c r="A218" s="104"/>
      <c r="B218" s="106"/>
      <c r="C218" s="25"/>
      <c r="D218" s="26" t="s">
        <v>54</v>
      </c>
      <c r="E218" s="27"/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0"/>
      <c r="Y218" s="111"/>
      <c r="Z218" s="112"/>
      <c r="AA218" s="103"/>
      <c r="AB218" s="103"/>
      <c r="AC218" s="103"/>
      <c r="AD218" s="103"/>
      <c r="AE218" s="103"/>
      <c r="AF218" s="103"/>
      <c r="AG218" s="103"/>
    </row>
    <row r="219" spans="27:29" ht="13.5">
      <c r="AA219" s="16">
        <f>SUM(AA203:AA218)</f>
        <v>13</v>
      </c>
      <c r="AB219" s="16">
        <f>SUM(AB203:AB218)</f>
        <v>13</v>
      </c>
      <c r="AC219" s="16">
        <f>SUM(AC203:AC218)</f>
        <v>2</v>
      </c>
    </row>
    <row r="229" spans="2:26" ht="13.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13" t="str">
        <f>+IF(B231="","",+B231)</f>
        <v>中央フェニックス</v>
      </c>
      <c r="D230" s="114"/>
      <c r="E230" s="115"/>
      <c r="F230" s="113" t="str">
        <f>+IF(B233="","",+B233)</f>
        <v>ゼットタイガー</v>
      </c>
      <c r="G230" s="114"/>
      <c r="H230" s="115"/>
      <c r="I230" s="113" t="str">
        <f>+IF(B235="","",+B235)</f>
        <v>ジャパンキングス</v>
      </c>
      <c r="J230" s="114"/>
      <c r="K230" s="115"/>
      <c r="L230" s="113" t="str">
        <f>+IF(B237="","",+B237)</f>
        <v>久我山イーグルス</v>
      </c>
      <c r="M230" s="114"/>
      <c r="N230" s="115"/>
      <c r="O230" s="113" t="str">
        <f>+IF(B239="","",+B239)</f>
        <v>ＬＣジュニア</v>
      </c>
      <c r="P230" s="114"/>
      <c r="Q230" s="115"/>
      <c r="R230" s="113" t="str">
        <f>+IF(B241="","",+B241)</f>
        <v>アヤメＪｒ</v>
      </c>
      <c r="S230" s="114"/>
      <c r="T230" s="115"/>
      <c r="U230" s="113" t="str">
        <f>+IF(B243="","",+B243)</f>
        <v>中目黒イーグルス</v>
      </c>
      <c r="V230" s="114"/>
      <c r="W230" s="115"/>
      <c r="X230" s="113" t="str">
        <f>+IF(B245="","",+B245)</f>
        <v>ニュー愛宕</v>
      </c>
      <c r="Y230" s="114"/>
      <c r="Z230" s="115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04">
        <v>65</v>
      </c>
      <c r="B231" s="105" t="str">
        <f>IF(データ２!B130="","",VLOOKUP(A231,データ２!$A$2:$B$160,2))</f>
        <v>中央フェニックス</v>
      </c>
      <c r="C231" s="107" t="s">
        <v>53</v>
      </c>
      <c r="D231" s="108"/>
      <c r="E231" s="109"/>
      <c r="F231" s="22" t="s">
        <v>365</v>
      </c>
      <c r="G231" s="23" t="s">
        <v>54</v>
      </c>
      <c r="H231" s="24">
        <v>27</v>
      </c>
      <c r="I231" s="22" t="s">
        <v>365</v>
      </c>
      <c r="J231" s="23" t="s">
        <v>54</v>
      </c>
      <c r="K231" s="24">
        <v>11</v>
      </c>
      <c r="L231" s="22" t="s">
        <v>365</v>
      </c>
      <c r="M231" s="23" t="s">
        <v>54</v>
      </c>
      <c r="N231" s="24">
        <v>23</v>
      </c>
      <c r="O231" s="22" t="s">
        <v>365</v>
      </c>
      <c r="P231" s="23" t="s">
        <v>54</v>
      </c>
      <c r="Q231" s="24">
        <v>18</v>
      </c>
      <c r="R231" s="22" t="s">
        <v>365</v>
      </c>
      <c r="S231" s="23" t="s">
        <v>54</v>
      </c>
      <c r="T231" s="24">
        <v>13</v>
      </c>
      <c r="U231" s="88"/>
      <c r="V231" s="89"/>
      <c r="W231" s="90"/>
      <c r="X231" s="22" t="s">
        <v>365</v>
      </c>
      <c r="Y231" s="23" t="s">
        <v>54</v>
      </c>
      <c r="Z231" s="24">
        <v>1</v>
      </c>
      <c r="AA231" s="116">
        <f>COUNTIF(C231:Z232,"○")</f>
        <v>1</v>
      </c>
      <c r="AB231" s="102">
        <f>COUNTIF(C231:Z232,"●")</f>
        <v>0</v>
      </c>
      <c r="AC231" s="102">
        <f>COUNTIF(C231:Z232,"△")</f>
        <v>0</v>
      </c>
      <c r="AD231" s="102">
        <f>+AA231*3+AC231*1</f>
        <v>3</v>
      </c>
      <c r="AE231" s="102">
        <f>+E232+H232+K232+N232+Q232+T232+W232+Z232</f>
        <v>2</v>
      </c>
      <c r="AF231" s="102">
        <f>+C232+F232+I232+L232+O232+R232+U232+X232</f>
        <v>10</v>
      </c>
      <c r="AG231" s="102">
        <v>4</v>
      </c>
    </row>
    <row r="232" spans="1:33" ht="15.75" customHeight="1">
      <c r="A232" s="104"/>
      <c r="B232" s="106"/>
      <c r="C232" s="110"/>
      <c r="D232" s="111"/>
      <c r="E232" s="112"/>
      <c r="F232" s="25"/>
      <c r="G232" s="26" t="s">
        <v>54</v>
      </c>
      <c r="H232" s="27"/>
      <c r="I232" s="25"/>
      <c r="J232" s="26" t="s">
        <v>54</v>
      </c>
      <c r="K232" s="27"/>
      <c r="L232" s="25"/>
      <c r="M232" s="26" t="s">
        <v>54</v>
      </c>
      <c r="N232" s="27"/>
      <c r="O232" s="25"/>
      <c r="P232" s="26" t="s">
        <v>54</v>
      </c>
      <c r="Q232" s="27"/>
      <c r="R232" s="25"/>
      <c r="S232" s="26" t="s">
        <v>54</v>
      </c>
      <c r="T232" s="27"/>
      <c r="U232" s="91">
        <v>10</v>
      </c>
      <c r="V232" s="92" t="s">
        <v>550</v>
      </c>
      <c r="W232" s="93">
        <v>2</v>
      </c>
      <c r="X232" s="25"/>
      <c r="Y232" s="26" t="s">
        <v>54</v>
      </c>
      <c r="Z232" s="27"/>
      <c r="AA232" s="117"/>
      <c r="AB232" s="103"/>
      <c r="AC232" s="103"/>
      <c r="AD232" s="103"/>
      <c r="AE232" s="103"/>
      <c r="AF232" s="103"/>
      <c r="AG232" s="103"/>
    </row>
    <row r="233" spans="1:33" ht="15.75" customHeight="1">
      <c r="A233" s="104">
        <v>66</v>
      </c>
      <c r="B233" s="105" t="str">
        <f>IF(データ２!B132="","",VLOOKUP(A233,データ２!$A$2:$B$160,2))</f>
        <v>ゼットタイガー</v>
      </c>
      <c r="C233" s="22" t="s">
        <v>365</v>
      </c>
      <c r="D233" s="23" t="s">
        <v>54</v>
      </c>
      <c r="E233" s="24">
        <v>27</v>
      </c>
      <c r="F233" s="107" t="s">
        <v>53</v>
      </c>
      <c r="G233" s="108"/>
      <c r="H233" s="109"/>
      <c r="I233" s="88"/>
      <c r="J233" s="89"/>
      <c r="K233" s="90"/>
      <c r="L233" s="82"/>
      <c r="M233" s="83"/>
      <c r="N233" s="84"/>
      <c r="O233" s="22" t="s">
        <v>365</v>
      </c>
      <c r="P233" s="23" t="s">
        <v>54</v>
      </c>
      <c r="Q233" s="24">
        <v>14</v>
      </c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16">
        <f>COUNTIF(C233:Z234,"○")</f>
        <v>3</v>
      </c>
      <c r="AB233" s="102">
        <f>COUNTIF(C233:Z234,"●")</f>
        <v>1</v>
      </c>
      <c r="AC233" s="102">
        <f>COUNTIF(C233:Z234,"△")</f>
        <v>0</v>
      </c>
      <c r="AD233" s="102">
        <f>+AA233*3+AC233*1</f>
        <v>9</v>
      </c>
      <c r="AE233" s="102">
        <f>+E234+H234+K234+N234+Q234+T234+W234+Z234</f>
        <v>15</v>
      </c>
      <c r="AF233" s="102">
        <f>+C234+F234+I234+L234+O234+R234+U234+X234</f>
        <v>59</v>
      </c>
      <c r="AG233" s="102">
        <v>1</v>
      </c>
    </row>
    <row r="234" spans="1:33" ht="15.75" customHeight="1">
      <c r="A234" s="104"/>
      <c r="B234" s="106"/>
      <c r="C234" s="25"/>
      <c r="D234" s="26" t="s">
        <v>54</v>
      </c>
      <c r="E234" s="27"/>
      <c r="F234" s="110"/>
      <c r="G234" s="111"/>
      <c r="H234" s="112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25"/>
      <c r="P234" s="26" t="s">
        <v>54</v>
      </c>
      <c r="Q234" s="27"/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17"/>
      <c r="AB234" s="103"/>
      <c r="AC234" s="103"/>
      <c r="AD234" s="103"/>
      <c r="AE234" s="103"/>
      <c r="AF234" s="103"/>
      <c r="AG234" s="103"/>
    </row>
    <row r="235" spans="1:33" ht="15.75" customHeight="1">
      <c r="A235" s="104">
        <v>67</v>
      </c>
      <c r="B235" s="105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07" t="s">
        <v>53</v>
      </c>
      <c r="J235" s="108"/>
      <c r="K235" s="109"/>
      <c r="L235" s="82"/>
      <c r="M235" s="83"/>
      <c r="N235" s="84"/>
      <c r="O235" s="22" t="s">
        <v>365</v>
      </c>
      <c r="P235" s="23" t="s">
        <v>54</v>
      </c>
      <c r="Q235" s="24">
        <v>7</v>
      </c>
      <c r="R235" s="22" t="s">
        <v>365</v>
      </c>
      <c r="S235" s="23" t="s">
        <v>54</v>
      </c>
      <c r="T235" s="24">
        <v>3</v>
      </c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16">
        <f>COUNTIF(C235:Z236,"○")</f>
        <v>0</v>
      </c>
      <c r="AB235" s="102">
        <f>COUNTIF(C235:Z236,"●")</f>
        <v>3</v>
      </c>
      <c r="AC235" s="102">
        <f>COUNTIF(C235:Z236,"△")</f>
        <v>0</v>
      </c>
      <c r="AD235" s="102">
        <f>+AA235*3+AC235*1</f>
        <v>0</v>
      </c>
      <c r="AE235" s="102">
        <f>+E236+H236+K236+N236+Q236+T236+W236+Z236</f>
        <v>65</v>
      </c>
      <c r="AF235" s="102">
        <f>+C236+F236+I236+L236+O236+R236+U236+X236</f>
        <v>2</v>
      </c>
      <c r="AG235" s="102">
        <v>8</v>
      </c>
    </row>
    <row r="236" spans="1:33" ht="15.75" customHeight="1">
      <c r="A236" s="104"/>
      <c r="B236" s="106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0"/>
      <c r="J236" s="111"/>
      <c r="K236" s="112"/>
      <c r="L236" s="85">
        <v>0</v>
      </c>
      <c r="M236" s="86" t="s">
        <v>567</v>
      </c>
      <c r="N236" s="87">
        <v>23</v>
      </c>
      <c r="O236" s="25"/>
      <c r="P236" s="26" t="s">
        <v>54</v>
      </c>
      <c r="Q236" s="27"/>
      <c r="R236" s="25"/>
      <c r="S236" s="26" t="s">
        <v>54</v>
      </c>
      <c r="T236" s="27"/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17"/>
      <c r="AB236" s="103"/>
      <c r="AC236" s="103"/>
      <c r="AD236" s="103"/>
      <c r="AE236" s="103"/>
      <c r="AF236" s="103"/>
      <c r="AG236" s="103"/>
    </row>
    <row r="237" spans="1:33" ht="15.75" customHeight="1">
      <c r="A237" s="104">
        <v>68</v>
      </c>
      <c r="B237" s="105" t="str">
        <f>IF(データ２!B136="","",VLOOKUP(A237,データ２!$A$2:$B$160,2))</f>
        <v>久我山イーグルス</v>
      </c>
      <c r="C237" s="22" t="s">
        <v>365</v>
      </c>
      <c r="D237" s="23" t="s">
        <v>54</v>
      </c>
      <c r="E237" s="24">
        <v>23</v>
      </c>
      <c r="F237" s="88"/>
      <c r="G237" s="89"/>
      <c r="H237" s="90"/>
      <c r="I237" s="88"/>
      <c r="J237" s="89"/>
      <c r="K237" s="90"/>
      <c r="L237" s="107" t="s">
        <v>53</v>
      </c>
      <c r="M237" s="108"/>
      <c r="N237" s="109"/>
      <c r="O237" s="22" t="s">
        <v>365</v>
      </c>
      <c r="P237" s="23"/>
      <c r="Q237" s="24">
        <v>4</v>
      </c>
      <c r="R237" s="22" t="s">
        <v>365</v>
      </c>
      <c r="S237" s="23" t="s">
        <v>54</v>
      </c>
      <c r="T237" s="24">
        <v>10</v>
      </c>
      <c r="U237" s="22" t="s">
        <v>365</v>
      </c>
      <c r="V237" s="23" t="s">
        <v>54</v>
      </c>
      <c r="W237" s="24">
        <v>21</v>
      </c>
      <c r="X237" s="22" t="s">
        <v>365</v>
      </c>
      <c r="Y237" s="23" t="s">
        <v>54</v>
      </c>
      <c r="Z237" s="24">
        <v>25</v>
      </c>
      <c r="AA237" s="116">
        <f>COUNTIF(C237:Z238,"○")</f>
        <v>2</v>
      </c>
      <c r="AB237" s="102">
        <f>COUNTIF(C237:Z238,"●")</f>
        <v>0</v>
      </c>
      <c r="AC237" s="102">
        <f>COUNTIF(C237:Z238,"△")</f>
        <v>0</v>
      </c>
      <c r="AD237" s="102">
        <f>+AA237*3+AC237*1</f>
        <v>6</v>
      </c>
      <c r="AE237" s="102">
        <f>+E238+H238+K238+N238+Q238+T238+W238+Z238</f>
        <v>4</v>
      </c>
      <c r="AF237" s="102">
        <f>+C238+F238+I238+L238+O238+R238+U238+X238</f>
        <v>32</v>
      </c>
      <c r="AG237" s="102">
        <v>2</v>
      </c>
    </row>
    <row r="238" spans="1:33" ht="15.75" customHeight="1">
      <c r="A238" s="104"/>
      <c r="B238" s="106"/>
      <c r="C238" s="25"/>
      <c r="D238" s="26" t="s">
        <v>54</v>
      </c>
      <c r="E238" s="27"/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0"/>
      <c r="M238" s="111"/>
      <c r="N238" s="112"/>
      <c r="O238" s="25"/>
      <c r="P238" s="26"/>
      <c r="Q238" s="27"/>
      <c r="R238" s="25"/>
      <c r="S238" s="26" t="s">
        <v>54</v>
      </c>
      <c r="T238" s="27"/>
      <c r="U238" s="25"/>
      <c r="V238" s="26" t="s">
        <v>54</v>
      </c>
      <c r="W238" s="27"/>
      <c r="X238" s="25"/>
      <c r="Y238" s="26" t="s">
        <v>54</v>
      </c>
      <c r="Z238" s="27"/>
      <c r="AA238" s="117"/>
      <c r="AB238" s="103"/>
      <c r="AC238" s="103"/>
      <c r="AD238" s="103"/>
      <c r="AE238" s="103"/>
      <c r="AF238" s="103"/>
      <c r="AG238" s="103"/>
    </row>
    <row r="239" spans="1:33" ht="15.75" customHeight="1">
      <c r="A239" s="104">
        <v>69</v>
      </c>
      <c r="B239" s="105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22" t="s">
        <v>365</v>
      </c>
      <c r="G239" s="23" t="s">
        <v>54</v>
      </c>
      <c r="H239" s="24">
        <v>14</v>
      </c>
      <c r="I239" s="22" t="s">
        <v>365</v>
      </c>
      <c r="J239" s="23" t="s">
        <v>54</v>
      </c>
      <c r="K239" s="24">
        <v>7</v>
      </c>
      <c r="L239" s="22" t="s">
        <v>365</v>
      </c>
      <c r="M239" s="23"/>
      <c r="N239" s="24">
        <v>4</v>
      </c>
      <c r="O239" s="107" t="s">
        <v>53</v>
      </c>
      <c r="P239" s="108"/>
      <c r="Q239" s="109"/>
      <c r="R239" s="22" t="s">
        <v>365</v>
      </c>
      <c r="S239" s="23" t="s">
        <v>54</v>
      </c>
      <c r="T239" s="24">
        <v>22</v>
      </c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16">
        <f>COUNTIF(C239:Z240,"○")</f>
        <v>1</v>
      </c>
      <c r="AB239" s="102">
        <f>COUNTIF(C239:Z240,"●")</f>
        <v>0</v>
      </c>
      <c r="AC239" s="102">
        <f>COUNTIF(C239:Z240,"△")</f>
        <v>0</v>
      </c>
      <c r="AD239" s="102">
        <f>+AA239*3+AC239*1</f>
        <v>3</v>
      </c>
      <c r="AE239" s="102">
        <f>+E240+H240+K240+N240+Q240+T240+W240+Z240</f>
        <v>7</v>
      </c>
      <c r="AF239" s="102">
        <f>+C240+F240+I240+L240+O240+R240+U240+X240</f>
        <v>9</v>
      </c>
      <c r="AG239" s="102">
        <v>5</v>
      </c>
    </row>
    <row r="240" spans="1:33" ht="15.75" customHeight="1">
      <c r="A240" s="104"/>
      <c r="B240" s="106"/>
      <c r="C240" s="25"/>
      <c r="D240" s="26" t="s">
        <v>54</v>
      </c>
      <c r="E240" s="27"/>
      <c r="F240" s="25"/>
      <c r="G240" s="26" t="s">
        <v>54</v>
      </c>
      <c r="H240" s="27"/>
      <c r="I240" s="25"/>
      <c r="J240" s="26" t="s">
        <v>54</v>
      </c>
      <c r="K240" s="27"/>
      <c r="L240" s="25"/>
      <c r="M240" s="26"/>
      <c r="N240" s="27"/>
      <c r="O240" s="110"/>
      <c r="P240" s="111"/>
      <c r="Q240" s="112"/>
      <c r="R240" s="25"/>
      <c r="S240" s="26" t="s">
        <v>54</v>
      </c>
      <c r="T240" s="27"/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17"/>
      <c r="AB240" s="103"/>
      <c r="AC240" s="103"/>
      <c r="AD240" s="103"/>
      <c r="AE240" s="103"/>
      <c r="AF240" s="103"/>
      <c r="AG240" s="103"/>
    </row>
    <row r="241" spans="1:33" ht="15.75" customHeight="1">
      <c r="A241" s="104">
        <v>70</v>
      </c>
      <c r="B241" s="105" t="str">
        <f>IF(データ２!B140="","",VLOOKUP(A241,データ２!$A$2:$B$160,2))</f>
        <v>アヤメＪｒ</v>
      </c>
      <c r="C241" s="22" t="s">
        <v>365</v>
      </c>
      <c r="D241" s="23" t="s">
        <v>54</v>
      </c>
      <c r="E241" s="24">
        <v>13</v>
      </c>
      <c r="F241" s="82"/>
      <c r="G241" s="83"/>
      <c r="H241" s="84"/>
      <c r="I241" s="22" t="s">
        <v>365</v>
      </c>
      <c r="J241" s="23" t="s">
        <v>54</v>
      </c>
      <c r="K241" s="24">
        <v>3</v>
      </c>
      <c r="L241" s="22" t="s">
        <v>365</v>
      </c>
      <c r="M241" s="23" t="s">
        <v>54</v>
      </c>
      <c r="N241" s="24">
        <v>10</v>
      </c>
      <c r="O241" s="22" t="s">
        <v>365</v>
      </c>
      <c r="P241" s="23" t="s">
        <v>54</v>
      </c>
      <c r="Q241" s="24">
        <v>22</v>
      </c>
      <c r="R241" s="107" t="s">
        <v>53</v>
      </c>
      <c r="S241" s="108"/>
      <c r="T241" s="109"/>
      <c r="U241" s="82"/>
      <c r="V241" s="83"/>
      <c r="W241" s="84"/>
      <c r="X241" s="22" t="s">
        <v>365</v>
      </c>
      <c r="Y241" s="23" t="s">
        <v>54</v>
      </c>
      <c r="Z241" s="24">
        <v>12</v>
      </c>
      <c r="AA241" s="116">
        <f>COUNTIF(C241:Z242,"○")</f>
        <v>0</v>
      </c>
      <c r="AB241" s="102">
        <f>COUNTIF(C241:Z242,"●")</f>
        <v>2</v>
      </c>
      <c r="AC241" s="102">
        <f>COUNTIF(C241:Z242,"△")</f>
        <v>0</v>
      </c>
      <c r="AD241" s="102">
        <f>+AA241*3+AC241*1</f>
        <v>0</v>
      </c>
      <c r="AE241" s="102">
        <f>+E242+H242+K242+N242+Q242+T242+W242+Z242</f>
        <v>35</v>
      </c>
      <c r="AF241" s="102">
        <f>+C242+F242+I242+L242+O242+R242+U242+X242</f>
        <v>5</v>
      </c>
      <c r="AG241" s="102">
        <v>7</v>
      </c>
    </row>
    <row r="242" spans="1:33" ht="15.75" customHeight="1">
      <c r="A242" s="104"/>
      <c r="B242" s="106"/>
      <c r="C242" s="25"/>
      <c r="D242" s="26" t="s">
        <v>54</v>
      </c>
      <c r="E242" s="27"/>
      <c r="F242" s="85">
        <v>2</v>
      </c>
      <c r="G242" s="86" t="s">
        <v>559</v>
      </c>
      <c r="H242" s="87">
        <v>21</v>
      </c>
      <c r="I242" s="25"/>
      <c r="J242" s="26" t="s">
        <v>54</v>
      </c>
      <c r="K242" s="27"/>
      <c r="L242" s="25"/>
      <c r="M242" s="26" t="s">
        <v>54</v>
      </c>
      <c r="N242" s="27"/>
      <c r="O242" s="25"/>
      <c r="P242" s="26" t="s">
        <v>54</v>
      </c>
      <c r="Q242" s="27"/>
      <c r="R242" s="110"/>
      <c r="S242" s="111"/>
      <c r="T242" s="112"/>
      <c r="U242" s="85">
        <v>3</v>
      </c>
      <c r="V242" s="86" t="s">
        <v>567</v>
      </c>
      <c r="W242" s="87">
        <v>14</v>
      </c>
      <c r="X242" s="25"/>
      <c r="Y242" s="26" t="s">
        <v>54</v>
      </c>
      <c r="Z242" s="27"/>
      <c r="AA242" s="117"/>
      <c r="AB242" s="103"/>
      <c r="AC242" s="103"/>
      <c r="AD242" s="103"/>
      <c r="AE242" s="103"/>
      <c r="AF242" s="103"/>
      <c r="AG242" s="103"/>
    </row>
    <row r="243" spans="1:33" ht="15.75" customHeight="1">
      <c r="A243" s="104">
        <v>71</v>
      </c>
      <c r="B243" s="105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07" t="s">
        <v>53</v>
      </c>
      <c r="V243" s="108"/>
      <c r="W243" s="109"/>
      <c r="X243" s="22" t="s">
        <v>365</v>
      </c>
      <c r="Y243" s="23" t="s">
        <v>54</v>
      </c>
      <c r="Z243" s="24">
        <v>28</v>
      </c>
      <c r="AA243" s="116">
        <f>COUNTIF(C243:Z244,"○")</f>
        <v>2</v>
      </c>
      <c r="AB243" s="102">
        <f>COUNTIF(C243:Z244,"●")</f>
        <v>2</v>
      </c>
      <c r="AC243" s="102">
        <f>COUNTIF(C243:Z244,"△")</f>
        <v>0</v>
      </c>
      <c r="AD243" s="102">
        <f>+AA243*3+AC243*1</f>
        <v>6</v>
      </c>
      <c r="AE243" s="102">
        <f>+E244+H244+K244+N244+Q244+T244+W244+Z244</f>
        <v>23</v>
      </c>
      <c r="AF243" s="102">
        <f>+C244+F244+I244+L244+O244+R244+U244+X244</f>
        <v>36</v>
      </c>
      <c r="AG243" s="102">
        <v>3</v>
      </c>
    </row>
    <row r="244" spans="1:33" ht="15.75" customHeight="1">
      <c r="A244" s="104"/>
      <c r="B244" s="106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0"/>
      <c r="V244" s="111"/>
      <c r="W244" s="112"/>
      <c r="X244" s="25"/>
      <c r="Y244" s="26" t="s">
        <v>54</v>
      </c>
      <c r="Z244" s="27"/>
      <c r="AA244" s="117"/>
      <c r="AB244" s="103"/>
      <c r="AC244" s="103"/>
      <c r="AD244" s="103"/>
      <c r="AE244" s="103"/>
      <c r="AF244" s="103"/>
      <c r="AG244" s="103"/>
    </row>
    <row r="245" spans="1:33" ht="15.75" customHeight="1">
      <c r="A245" s="104">
        <v>72</v>
      </c>
      <c r="B245" s="105" t="str">
        <f>IF(データ２!B144="","",VLOOKUP(A245,データ２!$A$2:$B$160,2))</f>
        <v>ニュー愛宕</v>
      </c>
      <c r="C245" s="22" t="s">
        <v>365</v>
      </c>
      <c r="D245" s="23" t="s">
        <v>54</v>
      </c>
      <c r="E245" s="24">
        <v>1</v>
      </c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22" t="s">
        <v>365</v>
      </c>
      <c r="M245" s="23" t="s">
        <v>54</v>
      </c>
      <c r="N245" s="24">
        <v>25</v>
      </c>
      <c r="O245" s="82"/>
      <c r="P245" s="83"/>
      <c r="Q245" s="84"/>
      <c r="R245" s="22" t="s">
        <v>365</v>
      </c>
      <c r="S245" s="23" t="s">
        <v>54</v>
      </c>
      <c r="T245" s="24">
        <v>12</v>
      </c>
      <c r="U245" s="22" t="s">
        <v>365</v>
      </c>
      <c r="V245" s="23" t="s">
        <v>54</v>
      </c>
      <c r="W245" s="24">
        <v>28</v>
      </c>
      <c r="X245" s="107" t="s">
        <v>53</v>
      </c>
      <c r="Y245" s="108"/>
      <c r="Z245" s="109"/>
      <c r="AA245" s="116">
        <f>COUNTIF(C245:Z246,"○")</f>
        <v>0</v>
      </c>
      <c r="AB245" s="102">
        <f>COUNTIF(C245:Z246,"●")</f>
        <v>1</v>
      </c>
      <c r="AC245" s="102">
        <f>COUNTIF(C245:Z246,"△")</f>
        <v>0</v>
      </c>
      <c r="AD245" s="102">
        <f>+AA245*3+AC245*1</f>
        <v>0</v>
      </c>
      <c r="AE245" s="102">
        <f>+E246+H246+K246+N246+Q246+T246+W246+Z246</f>
        <v>9</v>
      </c>
      <c r="AF245" s="102">
        <f>+C246+F246+I246+L246+O246+R246+U246+X246</f>
        <v>7</v>
      </c>
      <c r="AG245" s="102">
        <v>6</v>
      </c>
    </row>
    <row r="246" spans="1:33" ht="15.75" customHeight="1">
      <c r="A246" s="104"/>
      <c r="B246" s="106"/>
      <c r="C246" s="25"/>
      <c r="D246" s="26" t="s">
        <v>54</v>
      </c>
      <c r="E246" s="27"/>
      <c r="F246" s="25"/>
      <c r="G246" s="26" t="s">
        <v>54</v>
      </c>
      <c r="H246" s="27"/>
      <c r="I246" s="25"/>
      <c r="J246" s="26" t="s">
        <v>54</v>
      </c>
      <c r="K246" s="27"/>
      <c r="L246" s="25"/>
      <c r="M246" s="26" t="s">
        <v>54</v>
      </c>
      <c r="N246" s="27"/>
      <c r="O246" s="85">
        <v>7</v>
      </c>
      <c r="P246" s="86" t="s">
        <v>551</v>
      </c>
      <c r="Q246" s="87">
        <v>9</v>
      </c>
      <c r="R246" s="25"/>
      <c r="S246" s="26" t="s">
        <v>54</v>
      </c>
      <c r="T246" s="27"/>
      <c r="U246" s="25"/>
      <c r="V246" s="26" t="s">
        <v>54</v>
      </c>
      <c r="W246" s="27"/>
      <c r="X246" s="110"/>
      <c r="Y246" s="111"/>
      <c r="Z246" s="112"/>
      <c r="AA246" s="117"/>
      <c r="AB246" s="103"/>
      <c r="AC246" s="103"/>
      <c r="AD246" s="103"/>
      <c r="AE246" s="103"/>
      <c r="AF246" s="103"/>
      <c r="AG246" s="103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9</v>
      </c>
      <c r="AB247" s="16">
        <f>SUM(AB231:AB246)</f>
        <v>9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3.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13" t="str">
        <f>+IF(B260="","",+B260)</f>
        <v>品川レインボーズ</v>
      </c>
      <c r="D259" s="114"/>
      <c r="E259" s="115"/>
      <c r="F259" s="113" t="str">
        <f>+IF(B262="","",+B262)</f>
        <v>入谷レッズ</v>
      </c>
      <c r="G259" s="114"/>
      <c r="H259" s="115"/>
      <c r="I259" s="113" t="str">
        <f>+IF(B264="","",+B264)</f>
        <v>ブラックキラーズ</v>
      </c>
      <c r="J259" s="114"/>
      <c r="K259" s="115"/>
      <c r="L259" s="113" t="str">
        <f>+IF(B266="","",+B266)</f>
        <v>高井戸東少年野球</v>
      </c>
      <c r="M259" s="114"/>
      <c r="N259" s="115"/>
      <c r="O259" s="113" t="str">
        <f>+IF(B268="","",+B268)</f>
        <v>ラビットタイガース</v>
      </c>
      <c r="P259" s="114"/>
      <c r="Q259" s="115"/>
      <c r="R259" s="113" t="str">
        <f>+IF(B270="","",+B270)</f>
        <v>ゴッドイーグルス</v>
      </c>
      <c r="S259" s="114"/>
      <c r="T259" s="115"/>
      <c r="U259" s="113" t="str">
        <f>+IF(B272="","",+B272)</f>
        <v>出雲ライオンズ</v>
      </c>
      <c r="V259" s="114"/>
      <c r="W259" s="115"/>
      <c r="X259" s="113" t="str">
        <f>+IF(B274="","",+B274)</f>
        <v>有馬スワローズ</v>
      </c>
      <c r="Y259" s="114"/>
      <c r="Z259" s="115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04">
        <v>73</v>
      </c>
      <c r="B260" s="105" t="str">
        <f>IF(データ２!B146="","",VLOOKUP(A260,データ２!$A$2:$B$160,2))</f>
        <v>品川レインボーズ</v>
      </c>
      <c r="C260" s="107" t="s">
        <v>53</v>
      </c>
      <c r="D260" s="108"/>
      <c r="E260" s="109"/>
      <c r="F260" s="88"/>
      <c r="G260" s="89"/>
      <c r="H260" s="90"/>
      <c r="I260" s="22" t="s">
        <v>364</v>
      </c>
      <c r="J260" s="23" t="s">
        <v>54</v>
      </c>
      <c r="K260" s="24">
        <v>11</v>
      </c>
      <c r="L260" s="22" t="s">
        <v>364</v>
      </c>
      <c r="M260" s="23" t="s">
        <v>54</v>
      </c>
      <c r="N260" s="24">
        <v>23</v>
      </c>
      <c r="O260" s="22" t="s">
        <v>364</v>
      </c>
      <c r="P260" s="23" t="s">
        <v>54</v>
      </c>
      <c r="Q260" s="24">
        <v>18</v>
      </c>
      <c r="R260" s="22" t="s">
        <v>364</v>
      </c>
      <c r="S260" s="23" t="s">
        <v>54</v>
      </c>
      <c r="T260" s="24">
        <v>13</v>
      </c>
      <c r="U260" s="88"/>
      <c r="V260" s="89"/>
      <c r="W260" s="90"/>
      <c r="X260" s="88"/>
      <c r="Y260" s="89"/>
      <c r="Z260" s="90"/>
      <c r="AA260" s="102">
        <f>COUNTIF(C260:Z261,"○")</f>
        <v>3</v>
      </c>
      <c r="AB260" s="102">
        <f>COUNTIF(C260:Z261,"●")</f>
        <v>0</v>
      </c>
      <c r="AC260" s="102">
        <f>COUNTIF(C260:Z261,"△")</f>
        <v>0</v>
      </c>
      <c r="AD260" s="102">
        <f>+AA260*3+AC260*1</f>
        <v>9</v>
      </c>
      <c r="AE260" s="102">
        <f>+E261+H261+K261+N261+Q261+T261+W261+Z261</f>
        <v>7</v>
      </c>
      <c r="AF260" s="102">
        <f>+C261+F261+I261+L261+O261+R261+U261+X261</f>
        <v>64</v>
      </c>
      <c r="AG260" s="102">
        <v>1</v>
      </c>
    </row>
    <row r="261" spans="1:33" ht="15.75" customHeight="1">
      <c r="A261" s="104"/>
      <c r="B261" s="106"/>
      <c r="C261" s="110"/>
      <c r="D261" s="111"/>
      <c r="E261" s="112"/>
      <c r="F261" s="91">
        <v>33</v>
      </c>
      <c r="G261" s="92" t="s">
        <v>558</v>
      </c>
      <c r="H261" s="93">
        <v>1</v>
      </c>
      <c r="I261" s="25"/>
      <c r="J261" s="26" t="s">
        <v>54</v>
      </c>
      <c r="K261" s="27"/>
      <c r="L261" s="25"/>
      <c r="M261" s="26" t="s">
        <v>54</v>
      </c>
      <c r="N261" s="27"/>
      <c r="O261" s="25"/>
      <c r="P261" s="26" t="s">
        <v>54</v>
      </c>
      <c r="Q261" s="27"/>
      <c r="R261" s="25"/>
      <c r="S261" s="26" t="s">
        <v>54</v>
      </c>
      <c r="T261" s="27"/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03"/>
      <c r="AB261" s="103"/>
      <c r="AC261" s="103"/>
      <c r="AD261" s="103"/>
      <c r="AE261" s="103"/>
      <c r="AF261" s="103"/>
      <c r="AG261" s="103"/>
    </row>
    <row r="262" spans="1:33" ht="15.75" customHeight="1">
      <c r="A262" s="104">
        <v>74</v>
      </c>
      <c r="B262" s="105" t="str">
        <f>IF(データ２!B148="","",VLOOKUP(A262,データ２!$A$2:$B$160,2))</f>
        <v>入谷レッズ</v>
      </c>
      <c r="C262" s="82"/>
      <c r="D262" s="83"/>
      <c r="E262" s="84"/>
      <c r="F262" s="107" t="s">
        <v>53</v>
      </c>
      <c r="G262" s="108"/>
      <c r="H262" s="109"/>
      <c r="I262" s="22" t="s">
        <v>364</v>
      </c>
      <c r="J262" s="23" t="s">
        <v>54</v>
      </c>
      <c r="K262" s="24">
        <v>24</v>
      </c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22" t="s">
        <v>364</v>
      </c>
      <c r="V262" s="23" t="s">
        <v>54</v>
      </c>
      <c r="W262" s="24">
        <v>2</v>
      </c>
      <c r="X262" s="82"/>
      <c r="Y262" s="83"/>
      <c r="Z262" s="84"/>
      <c r="AA262" s="102">
        <f>COUNTIF(C262:Z263,"○")</f>
        <v>0</v>
      </c>
      <c r="AB262" s="102">
        <f>COUNTIF(C262:Z263,"●")</f>
        <v>4</v>
      </c>
      <c r="AC262" s="102">
        <f>COUNTIF(C262:Z263,"△")</f>
        <v>0</v>
      </c>
      <c r="AD262" s="102">
        <f>+AA262*3+AC262*1</f>
        <v>0</v>
      </c>
      <c r="AE262" s="102">
        <f>+E263+H263+K263+N263+Q263+T263+W263+Z263</f>
        <v>104</v>
      </c>
      <c r="AF262" s="102">
        <f>+C263+F263+I263+L263+O263+R263+U263+X263</f>
        <v>10</v>
      </c>
      <c r="AG262" s="102">
        <v>8</v>
      </c>
    </row>
    <row r="263" spans="1:33" ht="15.75" customHeight="1">
      <c r="A263" s="104"/>
      <c r="B263" s="106"/>
      <c r="C263" s="85">
        <v>1</v>
      </c>
      <c r="D263" s="86" t="s">
        <v>559</v>
      </c>
      <c r="E263" s="87">
        <v>33</v>
      </c>
      <c r="F263" s="110"/>
      <c r="G263" s="111"/>
      <c r="H263" s="112"/>
      <c r="I263" s="25"/>
      <c r="J263" s="26" t="s">
        <v>54</v>
      </c>
      <c r="K263" s="27"/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25"/>
      <c r="V263" s="26" t="s">
        <v>54</v>
      </c>
      <c r="W263" s="27"/>
      <c r="X263" s="85">
        <v>3</v>
      </c>
      <c r="Y263" s="86" t="s">
        <v>557</v>
      </c>
      <c r="Z263" s="87">
        <v>26</v>
      </c>
      <c r="AA263" s="103"/>
      <c r="AB263" s="103"/>
      <c r="AC263" s="103"/>
      <c r="AD263" s="103"/>
      <c r="AE263" s="103"/>
      <c r="AF263" s="103"/>
      <c r="AG263" s="103"/>
    </row>
    <row r="264" spans="1:33" ht="15.75" customHeight="1">
      <c r="A264" s="104">
        <v>75</v>
      </c>
      <c r="B264" s="105" t="str">
        <f>IF(データ２!B150="","",VLOOKUP(A264,データ２!$A$2:$B$160,2))</f>
        <v>ブラックキラーズ</v>
      </c>
      <c r="C264" s="22" t="s">
        <v>364</v>
      </c>
      <c r="D264" s="23" t="s">
        <v>54</v>
      </c>
      <c r="E264" s="24">
        <v>11</v>
      </c>
      <c r="F264" s="22" t="s">
        <v>364</v>
      </c>
      <c r="G264" s="23" t="s">
        <v>54</v>
      </c>
      <c r="H264" s="24">
        <v>24</v>
      </c>
      <c r="I264" s="107" t="s">
        <v>53</v>
      </c>
      <c r="J264" s="108"/>
      <c r="K264" s="109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02">
        <f>COUNTIF(C264:Z265,"○")</f>
        <v>1</v>
      </c>
      <c r="AB264" s="102">
        <v>2</v>
      </c>
      <c r="AC264" s="102">
        <f>COUNTIF(C264:Z265,"△")</f>
        <v>0</v>
      </c>
      <c r="AD264" s="102">
        <f>+AA264*3+AC264*1</f>
        <v>3</v>
      </c>
      <c r="AE264" s="102">
        <f>+E265+H265+K265+N265+Q265+T265+W265+Z265</f>
        <v>18</v>
      </c>
      <c r="AF264" s="102">
        <f>+C265+F265+I265+L265+O265+R265+U265+X265</f>
        <v>21</v>
      </c>
      <c r="AG264" s="102">
        <v>5</v>
      </c>
    </row>
    <row r="265" spans="1:33" ht="15.75" customHeight="1">
      <c r="A265" s="104"/>
      <c r="B265" s="106"/>
      <c r="C265" s="25"/>
      <c r="D265" s="26" t="s">
        <v>54</v>
      </c>
      <c r="E265" s="27"/>
      <c r="F265" s="25"/>
      <c r="G265" s="26" t="s">
        <v>54</v>
      </c>
      <c r="H265" s="27"/>
      <c r="I265" s="110"/>
      <c r="J265" s="111"/>
      <c r="K265" s="112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03"/>
      <c r="AB265" s="103"/>
      <c r="AC265" s="103"/>
      <c r="AD265" s="103"/>
      <c r="AE265" s="103"/>
      <c r="AF265" s="103"/>
      <c r="AG265" s="103"/>
    </row>
    <row r="266" spans="1:33" ht="15.75" customHeight="1">
      <c r="A266" s="104">
        <v>76</v>
      </c>
      <c r="B266" s="105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07" t="s">
        <v>53</v>
      </c>
      <c r="M266" s="108"/>
      <c r="N266" s="109"/>
      <c r="O266" s="22" t="s">
        <v>364</v>
      </c>
      <c r="P266" s="23" t="s">
        <v>54</v>
      </c>
      <c r="Q266" s="24">
        <v>4</v>
      </c>
      <c r="R266" s="22" t="s">
        <v>364</v>
      </c>
      <c r="S266" s="23" t="s">
        <v>54</v>
      </c>
      <c r="T266" s="24">
        <v>10</v>
      </c>
      <c r="U266" s="22" t="s">
        <v>364</v>
      </c>
      <c r="V266" s="23" t="s">
        <v>54</v>
      </c>
      <c r="W266" s="24">
        <v>21</v>
      </c>
      <c r="X266" s="22" t="s">
        <v>364</v>
      </c>
      <c r="Y266" s="23" t="s">
        <v>54</v>
      </c>
      <c r="Z266" s="24">
        <v>25</v>
      </c>
      <c r="AA266" s="102">
        <f>COUNTIF(C266:Z267,"○")</f>
        <v>2</v>
      </c>
      <c r="AB266" s="102">
        <f>COUNTIF(C266:Z267,"●")</f>
        <v>0</v>
      </c>
      <c r="AC266" s="102">
        <f>COUNTIF(C266:Z267,"△")</f>
        <v>0</v>
      </c>
      <c r="AD266" s="102">
        <f>+AA266*3+AC266*1</f>
        <v>6</v>
      </c>
      <c r="AE266" s="102">
        <f>+E267+H267+K267+N267+Q267+T267+W267+Z267</f>
        <v>5</v>
      </c>
      <c r="AF266" s="102">
        <f>+C267+F267+I267+L267+O267+R267+U267+X267</f>
        <v>33</v>
      </c>
      <c r="AG266" s="102">
        <v>2</v>
      </c>
    </row>
    <row r="267" spans="1:33" ht="15.75" customHeight="1">
      <c r="A267" s="104"/>
      <c r="B267" s="106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0"/>
      <c r="M267" s="111"/>
      <c r="N267" s="112"/>
      <c r="O267" s="25"/>
      <c r="P267" s="26" t="s">
        <v>54</v>
      </c>
      <c r="Q267" s="27"/>
      <c r="R267" s="25"/>
      <c r="S267" s="26" t="s">
        <v>54</v>
      </c>
      <c r="T267" s="27"/>
      <c r="U267" s="25"/>
      <c r="V267" s="26" t="s">
        <v>54</v>
      </c>
      <c r="W267" s="27"/>
      <c r="X267" s="25"/>
      <c r="Y267" s="26" t="s">
        <v>54</v>
      </c>
      <c r="Z267" s="27"/>
      <c r="AA267" s="103"/>
      <c r="AB267" s="103"/>
      <c r="AC267" s="103"/>
      <c r="AD267" s="103"/>
      <c r="AE267" s="103"/>
      <c r="AF267" s="103"/>
      <c r="AG267" s="103"/>
    </row>
    <row r="268" spans="1:33" ht="15.75" customHeight="1">
      <c r="A268" s="104">
        <v>77</v>
      </c>
      <c r="B268" s="105" t="str">
        <f>IF(データ２!B154="","",VLOOKUP(A268,データ２!$A$2:$B$160,2))</f>
        <v>ラビットタイガース</v>
      </c>
      <c r="C268" s="22" t="s">
        <v>364</v>
      </c>
      <c r="D268" s="23" t="s">
        <v>54</v>
      </c>
      <c r="E268" s="24">
        <v>18</v>
      </c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22" t="s">
        <v>364</v>
      </c>
      <c r="M268" s="23" t="s">
        <v>54</v>
      </c>
      <c r="N268" s="24">
        <v>4</v>
      </c>
      <c r="O268" s="107" t="s">
        <v>53</v>
      </c>
      <c r="P268" s="108"/>
      <c r="Q268" s="109"/>
      <c r="R268" s="22" t="s">
        <v>364</v>
      </c>
      <c r="S268" s="23" t="s">
        <v>54</v>
      </c>
      <c r="T268" s="24">
        <v>22</v>
      </c>
      <c r="U268" s="82"/>
      <c r="V268" s="83"/>
      <c r="W268" s="84"/>
      <c r="X268" s="22" t="s">
        <v>364</v>
      </c>
      <c r="Y268" s="23" t="s">
        <v>54</v>
      </c>
      <c r="Z268" s="24">
        <v>16</v>
      </c>
      <c r="AA268" s="102">
        <f>COUNTIF(C268:Z269,"○")</f>
        <v>0</v>
      </c>
      <c r="AB268" s="102">
        <f>COUNTIF(C268:Z269,"●")</f>
        <v>1</v>
      </c>
      <c r="AC268" s="102">
        <f>COUNTIF(C268:Z269,"△")</f>
        <v>0</v>
      </c>
      <c r="AD268" s="102">
        <f>+AA268*3+AC268*1</f>
        <v>0</v>
      </c>
      <c r="AE268" s="102">
        <f>+E269+H269+K269+N269+Q269+T269+W269+Z269</f>
        <v>28</v>
      </c>
      <c r="AF268" s="102">
        <f>+C269+F269+I269+L269+O269+R269+U269+X269</f>
        <v>1</v>
      </c>
      <c r="AG268" s="102">
        <v>7</v>
      </c>
    </row>
    <row r="269" spans="1:33" ht="15.75" customHeight="1">
      <c r="A269" s="104"/>
      <c r="B269" s="106"/>
      <c r="C269" s="25"/>
      <c r="D269" s="26" t="s">
        <v>54</v>
      </c>
      <c r="E269" s="27"/>
      <c r="F269" s="25"/>
      <c r="G269" s="26" t="s">
        <v>54</v>
      </c>
      <c r="H269" s="27"/>
      <c r="I269" s="25"/>
      <c r="J269" s="26" t="s">
        <v>54</v>
      </c>
      <c r="K269" s="27"/>
      <c r="L269" s="25"/>
      <c r="M269" s="26" t="s">
        <v>54</v>
      </c>
      <c r="N269" s="27"/>
      <c r="O269" s="110"/>
      <c r="P269" s="111"/>
      <c r="Q269" s="112"/>
      <c r="R269" s="25"/>
      <c r="S269" s="26" t="s">
        <v>54</v>
      </c>
      <c r="T269" s="27"/>
      <c r="U269" s="85">
        <v>1</v>
      </c>
      <c r="V269" s="86" t="s">
        <v>559</v>
      </c>
      <c r="W269" s="87">
        <v>28</v>
      </c>
      <c r="X269" s="25"/>
      <c r="Y269" s="26" t="s">
        <v>54</v>
      </c>
      <c r="Z269" s="27"/>
      <c r="AA269" s="103"/>
      <c r="AB269" s="103"/>
      <c r="AC269" s="103"/>
      <c r="AD269" s="103"/>
      <c r="AE269" s="103"/>
      <c r="AF269" s="103"/>
      <c r="AG269" s="103"/>
    </row>
    <row r="270" spans="1:33" ht="15.75" customHeight="1">
      <c r="A270" s="104">
        <v>78</v>
      </c>
      <c r="B270" s="105" t="str">
        <f>IF(データ２!B156="","",VLOOKUP(A270,データ２!$A$2:$B$160,2))</f>
        <v>ゴッドイーグルス</v>
      </c>
      <c r="C270" s="22" t="s">
        <v>364</v>
      </c>
      <c r="D270" s="23" t="s">
        <v>54</v>
      </c>
      <c r="E270" s="24">
        <v>13</v>
      </c>
      <c r="F270" s="88"/>
      <c r="G270" s="89"/>
      <c r="H270" s="90"/>
      <c r="I270" s="88"/>
      <c r="J270" s="89"/>
      <c r="K270" s="90"/>
      <c r="L270" s="22" t="s">
        <v>364</v>
      </c>
      <c r="M270" s="23" t="s">
        <v>54</v>
      </c>
      <c r="N270" s="24">
        <v>10</v>
      </c>
      <c r="O270" s="22" t="s">
        <v>364</v>
      </c>
      <c r="P270" s="23" t="s">
        <v>54</v>
      </c>
      <c r="Q270" s="24">
        <v>22</v>
      </c>
      <c r="R270" s="107" t="s">
        <v>53</v>
      </c>
      <c r="S270" s="108"/>
      <c r="T270" s="109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02">
        <f>COUNTIF(C270:Z271,"○")</f>
        <v>2</v>
      </c>
      <c r="AB270" s="102">
        <f>COUNTIF(C270:Z271,"●")</f>
        <v>1</v>
      </c>
      <c r="AC270" s="102">
        <f>COUNTIF(C270:Z271,"△")</f>
        <v>0</v>
      </c>
      <c r="AD270" s="102">
        <f>+AA270*3+AC270*1</f>
        <v>6</v>
      </c>
      <c r="AE270" s="102">
        <f>+E271+H271+K271+N271+Q271+T271+W271+Z271</f>
        <v>14</v>
      </c>
      <c r="AF270" s="102">
        <f>+C271+F271+I271+L271+O271+R271+U271+X271</f>
        <v>27</v>
      </c>
      <c r="AG270" s="102">
        <v>4</v>
      </c>
    </row>
    <row r="271" spans="1:33" ht="15.75" customHeight="1">
      <c r="A271" s="104"/>
      <c r="B271" s="106"/>
      <c r="C271" s="25"/>
      <c r="D271" s="26" t="s">
        <v>54</v>
      </c>
      <c r="E271" s="27"/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25"/>
      <c r="M271" s="26" t="s">
        <v>54</v>
      </c>
      <c r="N271" s="27"/>
      <c r="O271" s="25"/>
      <c r="P271" s="26" t="s">
        <v>54</v>
      </c>
      <c r="Q271" s="27"/>
      <c r="R271" s="110"/>
      <c r="S271" s="111"/>
      <c r="T271" s="112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03"/>
      <c r="AB271" s="103"/>
      <c r="AC271" s="103"/>
      <c r="AD271" s="103"/>
      <c r="AE271" s="103"/>
      <c r="AF271" s="103"/>
      <c r="AG271" s="103"/>
    </row>
    <row r="272" spans="1:33" ht="15.75" customHeight="1">
      <c r="A272" s="104">
        <v>79</v>
      </c>
      <c r="B272" s="105" t="str">
        <f>IF(データ２!B158="","",VLOOKUP(A272,データ２!$A$2:$B$160,2))</f>
        <v>出雲ライオンズ</v>
      </c>
      <c r="C272" s="82"/>
      <c r="D272" s="83"/>
      <c r="E272" s="84"/>
      <c r="F272" s="22" t="s">
        <v>364</v>
      </c>
      <c r="G272" s="23" t="s">
        <v>54</v>
      </c>
      <c r="H272" s="24">
        <v>2</v>
      </c>
      <c r="I272" s="22" t="s">
        <v>364</v>
      </c>
      <c r="J272" s="23" t="s">
        <v>54</v>
      </c>
      <c r="K272" s="24">
        <v>9</v>
      </c>
      <c r="L272" s="22" t="s">
        <v>364</v>
      </c>
      <c r="M272" s="23" t="s">
        <v>54</v>
      </c>
      <c r="N272" s="24">
        <v>21</v>
      </c>
      <c r="O272" s="88"/>
      <c r="P272" s="89"/>
      <c r="Q272" s="90"/>
      <c r="R272" s="88"/>
      <c r="S272" s="89"/>
      <c r="T272" s="90"/>
      <c r="U272" s="107" t="s">
        <v>53</v>
      </c>
      <c r="V272" s="108"/>
      <c r="W272" s="109"/>
      <c r="X272" s="22" t="s">
        <v>364</v>
      </c>
      <c r="Y272" s="23" t="s">
        <v>54</v>
      </c>
      <c r="Z272" s="24">
        <v>28</v>
      </c>
      <c r="AA272" s="102">
        <f>COUNTIF(C272:Z273,"○")</f>
        <v>2</v>
      </c>
      <c r="AB272" s="102">
        <f>COUNTIF(C272:Z273,"●")</f>
        <v>1</v>
      </c>
      <c r="AC272" s="102">
        <f>COUNTIF(C272:Z273,"△")</f>
        <v>0</v>
      </c>
      <c r="AD272" s="102">
        <f>+AA272*3+AC272*1</f>
        <v>6</v>
      </c>
      <c r="AE272" s="102">
        <f>+E273+H273+K273+N273+Q273+T273+W273+Z273</f>
        <v>14</v>
      </c>
      <c r="AF272" s="102">
        <f>+C273+F273+I273+L273+O273+R273+U273+X273</f>
        <v>36</v>
      </c>
      <c r="AG272" s="102">
        <v>3</v>
      </c>
    </row>
    <row r="273" spans="1:33" ht="15.75" customHeight="1">
      <c r="A273" s="104"/>
      <c r="B273" s="106"/>
      <c r="C273" s="85">
        <v>1</v>
      </c>
      <c r="D273" s="86" t="s">
        <v>548</v>
      </c>
      <c r="E273" s="87">
        <v>7</v>
      </c>
      <c r="F273" s="25"/>
      <c r="G273" s="26" t="s">
        <v>54</v>
      </c>
      <c r="H273" s="27"/>
      <c r="I273" s="25"/>
      <c r="J273" s="26" t="s">
        <v>54</v>
      </c>
      <c r="K273" s="27"/>
      <c r="L273" s="25"/>
      <c r="M273" s="26" t="s">
        <v>54</v>
      </c>
      <c r="N273" s="27"/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0"/>
      <c r="V273" s="111"/>
      <c r="W273" s="112"/>
      <c r="X273" s="25"/>
      <c r="Y273" s="26" t="s">
        <v>54</v>
      </c>
      <c r="Z273" s="27"/>
      <c r="AA273" s="103"/>
      <c r="AB273" s="103"/>
      <c r="AC273" s="103"/>
      <c r="AD273" s="103"/>
      <c r="AE273" s="103"/>
      <c r="AF273" s="103"/>
      <c r="AG273" s="103"/>
    </row>
    <row r="274" spans="1:33" ht="15.75" customHeight="1">
      <c r="A274" s="104">
        <v>80</v>
      </c>
      <c r="B274" s="105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22" t="s">
        <v>364</v>
      </c>
      <c r="P274" s="23" t="s">
        <v>54</v>
      </c>
      <c r="Q274" s="24">
        <v>16</v>
      </c>
      <c r="R274" s="22" t="s">
        <v>364</v>
      </c>
      <c r="S274" s="23" t="s">
        <v>54</v>
      </c>
      <c r="T274" s="24">
        <v>12</v>
      </c>
      <c r="U274" s="22" t="s">
        <v>364</v>
      </c>
      <c r="V274" s="23" t="s">
        <v>54</v>
      </c>
      <c r="W274" s="24">
        <v>28</v>
      </c>
      <c r="X274" s="107" t="s">
        <v>53</v>
      </c>
      <c r="Y274" s="108"/>
      <c r="Z274" s="109"/>
      <c r="AA274" s="102">
        <f>COUNTIF(C274:Z275,"○")</f>
        <v>1</v>
      </c>
      <c r="AB274" s="102">
        <f>COUNTIF(C274:Z275,"●")</f>
        <v>2</v>
      </c>
      <c r="AC274" s="102">
        <f>COUNTIF(C274:Z275,"△")</f>
        <v>0</v>
      </c>
      <c r="AD274" s="102">
        <f>+AA274*3+AC274*1</f>
        <v>3</v>
      </c>
      <c r="AE274" s="102">
        <f>+E275+H275+K275+N275+Q275+T275+W275+Z275</f>
        <v>42</v>
      </c>
      <c r="AF274" s="102">
        <f>+C275+F275+I275+L275+O275+R275+U275+X275</f>
        <v>40</v>
      </c>
      <c r="AG274" s="102">
        <v>6</v>
      </c>
    </row>
    <row r="275" spans="1:33" ht="15.75" customHeight="1">
      <c r="A275" s="104"/>
      <c r="B275" s="106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25"/>
      <c r="P275" s="26" t="s">
        <v>54</v>
      </c>
      <c r="Q275" s="27"/>
      <c r="R275" s="25"/>
      <c r="S275" s="26" t="s">
        <v>54</v>
      </c>
      <c r="T275" s="27"/>
      <c r="U275" s="25"/>
      <c r="V275" s="26" t="s">
        <v>54</v>
      </c>
      <c r="W275" s="27"/>
      <c r="X275" s="110"/>
      <c r="Y275" s="111"/>
      <c r="Z275" s="112"/>
      <c r="AA275" s="103"/>
      <c r="AB275" s="103"/>
      <c r="AC275" s="103"/>
      <c r="AD275" s="103"/>
      <c r="AE275" s="103"/>
      <c r="AF275" s="103"/>
      <c r="AG275" s="103"/>
    </row>
    <row r="276" spans="27:29" ht="13.5">
      <c r="AA276" s="16">
        <f>SUM(AA260:AA275)</f>
        <v>11</v>
      </c>
      <c r="AB276" s="16">
        <f>SUM(AB260:AB275)</f>
        <v>11</v>
      </c>
      <c r="AC276" s="16">
        <f>SUM(AC260:AC275)</f>
        <v>0</v>
      </c>
    </row>
  </sheetData>
  <sheetProtection/>
  <mergeCells count="880"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  <mergeCell ref="AB217:AB218"/>
    <mergeCell ref="AC217:AC218"/>
    <mergeCell ref="AD215:AD216"/>
    <mergeCell ref="AE215:AE216"/>
    <mergeCell ref="AF215:AF216"/>
    <mergeCell ref="AG215:AG216"/>
    <mergeCell ref="U215:W216"/>
    <mergeCell ref="AA215:AA216"/>
    <mergeCell ref="AB213:AB214"/>
    <mergeCell ref="AC213:AC214"/>
    <mergeCell ref="AB215:AB216"/>
    <mergeCell ref="AC215:AC216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AF213:AF214"/>
    <mergeCell ref="AG213:AG214"/>
    <mergeCell ref="AD213:AD214"/>
    <mergeCell ref="AE213:AE214"/>
    <mergeCell ref="O211:Q212"/>
    <mergeCell ref="AA211:AA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207:A208"/>
    <mergeCell ref="B207:B208"/>
    <mergeCell ref="I207:K208"/>
    <mergeCell ref="AA207:AA208"/>
    <mergeCell ref="AB207:AB208"/>
    <mergeCell ref="AC207:AC208"/>
    <mergeCell ref="AD207:AD208"/>
    <mergeCell ref="AE207:AE208"/>
    <mergeCell ref="AD205:AD206"/>
    <mergeCell ref="AE205:AE206"/>
    <mergeCell ref="AB205:AB206"/>
    <mergeCell ref="AC205:AC206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D180:AD181"/>
    <mergeCell ref="AE180:AE181"/>
    <mergeCell ref="AD182:AD183"/>
    <mergeCell ref="AE182:AE183"/>
    <mergeCell ref="AD184:AD185"/>
    <mergeCell ref="AE184:AE185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D176:AD177"/>
    <mergeCell ref="AE176:AE177"/>
    <mergeCell ref="AB178:AB179"/>
    <mergeCell ref="AC178:AC179"/>
    <mergeCell ref="AB176:AB177"/>
    <mergeCell ref="AC176:AC177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B174:AB175"/>
    <mergeCell ref="AC174:AC175"/>
    <mergeCell ref="A174:A175"/>
    <mergeCell ref="B174:B175"/>
    <mergeCell ref="C174:E175"/>
    <mergeCell ref="AA174:AA175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A160:A161"/>
    <mergeCell ref="B160:B161"/>
    <mergeCell ref="X160:Z161"/>
    <mergeCell ref="AA160:AA161"/>
    <mergeCell ref="AB160:AB161"/>
    <mergeCell ref="AC160:AC161"/>
    <mergeCell ref="AD156:AD157"/>
    <mergeCell ref="AE156:AE157"/>
    <mergeCell ref="AF156:AF157"/>
    <mergeCell ref="AG156:AG157"/>
    <mergeCell ref="AF158:AF159"/>
    <mergeCell ref="AG158:AG159"/>
    <mergeCell ref="A156:A157"/>
    <mergeCell ref="B156:B157"/>
    <mergeCell ref="R156:T157"/>
    <mergeCell ref="AA156:AA157"/>
    <mergeCell ref="AB156:AB157"/>
    <mergeCell ref="AC156:AC157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4:A155"/>
    <mergeCell ref="B154:B155"/>
    <mergeCell ref="O154:Q155"/>
    <mergeCell ref="AA154:AA155"/>
    <mergeCell ref="AB154:AB155"/>
    <mergeCell ref="AC154:AC155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B146:AB147"/>
    <mergeCell ref="AC146:AC147"/>
    <mergeCell ref="A146:A147"/>
    <mergeCell ref="B146:B147"/>
    <mergeCell ref="C146:E147"/>
    <mergeCell ref="AA146:AA147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A131:A132"/>
    <mergeCell ref="B131:B132"/>
    <mergeCell ref="X131:Z132"/>
    <mergeCell ref="AA131:AA132"/>
    <mergeCell ref="AB131:AB132"/>
    <mergeCell ref="AC131:AC132"/>
    <mergeCell ref="AD127:AD128"/>
    <mergeCell ref="AE127:AE128"/>
    <mergeCell ref="AF127:AF128"/>
    <mergeCell ref="AG127:AG128"/>
    <mergeCell ref="AF129:AF130"/>
    <mergeCell ref="AG129:AG130"/>
    <mergeCell ref="A127:A128"/>
    <mergeCell ref="B127:B128"/>
    <mergeCell ref="R127:T128"/>
    <mergeCell ref="AA127:AA128"/>
    <mergeCell ref="AB127:AB128"/>
    <mergeCell ref="AC127:AC128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5:A126"/>
    <mergeCell ref="B125:B126"/>
    <mergeCell ref="O125:Q126"/>
    <mergeCell ref="AA125:AA126"/>
    <mergeCell ref="AB125:AB126"/>
    <mergeCell ref="AC125:AC126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B117:AB118"/>
    <mergeCell ref="AC117:AC118"/>
    <mergeCell ref="A117:A118"/>
    <mergeCell ref="B117:B118"/>
    <mergeCell ref="C117:E118"/>
    <mergeCell ref="AA117:AA118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01:AD102"/>
    <mergeCell ref="AE101:AE102"/>
    <mergeCell ref="U101:W102"/>
    <mergeCell ref="AA101:AA102"/>
    <mergeCell ref="AB101:AB102"/>
    <mergeCell ref="AC101:AC102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F89:AF90"/>
    <mergeCell ref="AG89:AG90"/>
    <mergeCell ref="AF93:AF94"/>
    <mergeCell ref="AG93:AG94"/>
    <mergeCell ref="AF91:AF92"/>
    <mergeCell ref="AG91:AG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A89:AA90"/>
    <mergeCell ref="A91:A92"/>
    <mergeCell ref="B91:B92"/>
    <mergeCell ref="F91:H92"/>
    <mergeCell ref="AA91:AA92"/>
    <mergeCell ref="AD91:AD92"/>
    <mergeCell ref="R88:T88"/>
    <mergeCell ref="U88:W88"/>
    <mergeCell ref="X88:Z88"/>
    <mergeCell ref="A89:A90"/>
    <mergeCell ref="B89:B90"/>
    <mergeCell ref="C89:E90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60:A61"/>
    <mergeCell ref="B60:B61"/>
    <mergeCell ref="C60:E61"/>
    <mergeCell ref="AA60:AA61"/>
    <mergeCell ref="X59:Z59"/>
    <mergeCell ref="C59:E59"/>
    <mergeCell ref="F59:H59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A5:AA6"/>
    <mergeCell ref="B5:B6"/>
    <mergeCell ref="B9:B10"/>
    <mergeCell ref="L9:N10"/>
    <mergeCell ref="I7:K8"/>
    <mergeCell ref="AE11:AE12"/>
    <mergeCell ref="AC3:AC4"/>
    <mergeCell ref="AB9:AB10"/>
    <mergeCell ref="AB5:AB6"/>
    <mergeCell ref="AC5:AC6"/>
    <mergeCell ref="AC9:AC10"/>
    <mergeCell ref="AC7:AC8"/>
    <mergeCell ref="AB3:AB4"/>
    <mergeCell ref="AB7:AB8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245:A246"/>
    <mergeCell ref="B245:B246"/>
    <mergeCell ref="X245:Z246"/>
    <mergeCell ref="AA245:AA246"/>
    <mergeCell ref="AB245:AB246"/>
    <mergeCell ref="AC245:AC246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AD262:AD263"/>
    <mergeCell ref="AE262:AE263"/>
    <mergeCell ref="AB260:AB261"/>
    <mergeCell ref="AC260:AC261"/>
    <mergeCell ref="AD260:AD261"/>
    <mergeCell ref="AE260:AE261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03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3.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3.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3.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3.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3.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3.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3.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3.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3.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3.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37" t="str">
        <f>+データ１!B26</f>
        <v>第８回　スーパーリ－グ決勝トーナメント表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5" t="str">
        <f>+データ１!B2</f>
        <v>2014/2/5</v>
      </c>
      <c r="T1" s="135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6" t="s">
        <v>260</v>
      </c>
      <c r="I3" s="136"/>
      <c r="J3" s="136"/>
      <c r="K3" s="136"/>
      <c r="L3" s="136"/>
      <c r="M3" s="136"/>
      <c r="N3" s="4"/>
      <c r="O3" s="33"/>
      <c r="P3" s="33"/>
      <c r="Q3" s="33"/>
      <c r="R3" s="4"/>
      <c r="S3" s="4"/>
      <c r="T3" s="4"/>
    </row>
    <row r="4" spans="1:20" ht="13.5">
      <c r="A4" s="126">
        <v>1</v>
      </c>
      <c r="B4" s="124"/>
      <c r="C4" s="133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6">
        <v>41</v>
      </c>
      <c r="S4" s="124"/>
      <c r="T4" s="132" t="s">
        <v>262</v>
      </c>
    </row>
    <row r="5" spans="1:20" ht="13.5">
      <c r="A5" s="126"/>
      <c r="B5" s="124"/>
      <c r="C5" s="133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26"/>
      <c r="S5" s="124"/>
      <c r="T5" s="132"/>
    </row>
    <row r="6" spans="1:20" ht="13.5">
      <c r="A6" s="126">
        <v>2</v>
      </c>
      <c r="B6" s="124"/>
      <c r="C6" s="129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6">
        <v>42</v>
      </c>
      <c r="S6" s="124"/>
      <c r="T6" s="134" t="s">
        <v>287</v>
      </c>
    </row>
    <row r="7" spans="1:20" ht="13.5">
      <c r="A7" s="126"/>
      <c r="B7" s="124"/>
      <c r="C7" s="12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6"/>
      <c r="S7" s="124"/>
      <c r="T7" s="134"/>
    </row>
    <row r="8" spans="1:20" ht="13.5">
      <c r="A8" s="126">
        <v>3</v>
      </c>
      <c r="B8" s="124"/>
      <c r="C8" s="127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6">
        <v>43</v>
      </c>
      <c r="S8" s="124"/>
      <c r="T8" s="130" t="s">
        <v>276</v>
      </c>
    </row>
    <row r="9" spans="1:20" ht="13.5">
      <c r="A9" s="126"/>
      <c r="B9" s="124"/>
      <c r="C9" s="127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6"/>
      <c r="S9" s="124"/>
      <c r="T9" s="130"/>
    </row>
    <row r="10" spans="1:20" ht="13.5">
      <c r="A10" s="126">
        <v>4</v>
      </c>
      <c r="B10" s="124"/>
      <c r="C10" s="128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6">
        <v>44</v>
      </c>
      <c r="S10" s="124"/>
      <c r="T10" s="133" t="s">
        <v>288</v>
      </c>
    </row>
    <row r="11" spans="1:20" ht="13.5">
      <c r="A11" s="126"/>
      <c r="B11" s="124"/>
      <c r="C11" s="128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26"/>
      <c r="S11" s="124"/>
      <c r="T11" s="133"/>
    </row>
    <row r="12" spans="1:20" ht="13.5">
      <c r="A12" s="126">
        <v>5</v>
      </c>
      <c r="B12" s="124"/>
      <c r="C12" s="130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26">
        <v>45</v>
      </c>
      <c r="S12" s="124"/>
      <c r="T12" s="123" t="s">
        <v>312</v>
      </c>
    </row>
    <row r="13" spans="1:20" ht="13.5">
      <c r="A13" s="126"/>
      <c r="B13" s="124"/>
      <c r="C13" s="130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6"/>
      <c r="S13" s="124"/>
      <c r="T13" s="123"/>
    </row>
    <row r="14" spans="1:20" ht="13.5">
      <c r="A14" s="126">
        <v>6</v>
      </c>
      <c r="B14" s="124"/>
      <c r="C14" s="132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6">
        <v>46</v>
      </c>
      <c r="S14" s="124"/>
      <c r="T14" s="130" t="s">
        <v>304</v>
      </c>
    </row>
    <row r="15" spans="1:20" ht="13.5">
      <c r="A15" s="126"/>
      <c r="B15" s="124"/>
      <c r="C15" s="132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26"/>
      <c r="S15" s="124"/>
      <c r="T15" s="130"/>
    </row>
    <row r="16" spans="1:20" ht="13.5">
      <c r="A16" s="126">
        <v>7</v>
      </c>
      <c r="B16" s="124"/>
      <c r="C16" s="129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26">
        <v>47</v>
      </c>
      <c r="S16" s="124"/>
      <c r="T16" s="134" t="s">
        <v>294</v>
      </c>
    </row>
    <row r="17" spans="1:20" ht="13.5">
      <c r="A17" s="126"/>
      <c r="B17" s="124"/>
      <c r="C17" s="12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6"/>
      <c r="S17" s="124"/>
      <c r="T17" s="134"/>
    </row>
    <row r="18" spans="1:20" ht="13.5">
      <c r="A18" s="126">
        <v>8</v>
      </c>
      <c r="B18" s="124"/>
      <c r="C18" s="131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6">
        <v>48</v>
      </c>
      <c r="S18" s="124"/>
      <c r="T18" s="127" t="s">
        <v>436</v>
      </c>
    </row>
    <row r="19" spans="1:20" ht="13.5">
      <c r="A19" s="126"/>
      <c r="B19" s="124"/>
      <c r="C19" s="131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6"/>
      <c r="S19" s="124"/>
      <c r="T19" s="127"/>
    </row>
    <row r="20" spans="1:20" ht="13.5">
      <c r="A20" s="126">
        <v>9</v>
      </c>
      <c r="B20" s="124"/>
      <c r="C20" s="125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6">
        <v>49</v>
      </c>
      <c r="S20" s="124"/>
      <c r="T20" s="128" t="s">
        <v>279</v>
      </c>
    </row>
    <row r="21" spans="1:20" ht="13.5">
      <c r="A21" s="126"/>
      <c r="B21" s="124"/>
      <c r="C21" s="12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6"/>
      <c r="S21" s="124"/>
      <c r="T21" s="128"/>
    </row>
    <row r="22" spans="1:20" ht="13.5">
      <c r="A22" s="126">
        <v>10</v>
      </c>
      <c r="B22" s="124"/>
      <c r="C22" s="123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26">
        <v>50</v>
      </c>
      <c r="S22" s="124"/>
      <c r="T22" s="125" t="s">
        <v>318</v>
      </c>
    </row>
    <row r="23" spans="1:20" ht="13.5">
      <c r="A23" s="126"/>
      <c r="B23" s="124"/>
      <c r="C23" s="123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6"/>
      <c r="S23" s="124"/>
      <c r="T23" s="125"/>
    </row>
    <row r="24" spans="1:20" ht="13.5">
      <c r="A24" s="126">
        <v>11</v>
      </c>
      <c r="B24" s="124"/>
      <c r="C24" s="131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6">
        <v>51</v>
      </c>
      <c r="S24" s="124"/>
      <c r="T24" s="127" t="s">
        <v>431</v>
      </c>
    </row>
    <row r="25" spans="1:20" ht="13.5">
      <c r="A25" s="126"/>
      <c r="B25" s="124"/>
      <c r="C25" s="131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26"/>
      <c r="S25" s="124"/>
      <c r="T25" s="127"/>
    </row>
    <row r="26" spans="1:20" ht="13.5">
      <c r="A26" s="126">
        <v>12</v>
      </c>
      <c r="B26" s="124"/>
      <c r="C26" s="128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6">
        <v>52</v>
      </c>
      <c r="S26" s="124"/>
      <c r="T26" s="133" t="s">
        <v>278</v>
      </c>
    </row>
    <row r="27" spans="1:20" ht="13.5">
      <c r="A27" s="126"/>
      <c r="B27" s="124"/>
      <c r="C27" s="12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6"/>
      <c r="S27" s="124"/>
      <c r="T27" s="133"/>
    </row>
    <row r="28" spans="1:20" ht="13.5">
      <c r="A28" s="126">
        <v>13</v>
      </c>
      <c r="B28" s="124"/>
      <c r="C28" s="132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6">
        <v>53</v>
      </c>
      <c r="S28" s="124"/>
      <c r="T28" s="131" t="s">
        <v>429</v>
      </c>
    </row>
    <row r="29" spans="1:20" ht="13.5">
      <c r="A29" s="126"/>
      <c r="B29" s="124"/>
      <c r="C29" s="132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6"/>
      <c r="S29" s="124"/>
      <c r="T29" s="131"/>
    </row>
    <row r="30" spans="1:20" ht="13.5">
      <c r="A30" s="126">
        <v>14</v>
      </c>
      <c r="B30" s="124"/>
      <c r="C30" s="127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6">
        <v>54</v>
      </c>
      <c r="S30" s="124"/>
      <c r="T30" s="129" t="s">
        <v>306</v>
      </c>
    </row>
    <row r="31" spans="1:20" ht="13.5">
      <c r="A31" s="126"/>
      <c r="B31" s="124"/>
      <c r="C31" s="127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26"/>
      <c r="S31" s="124"/>
      <c r="T31" s="129"/>
    </row>
    <row r="32" spans="1:20" ht="13.5">
      <c r="A32" s="126">
        <v>15</v>
      </c>
      <c r="B32" s="124"/>
      <c r="C32" s="130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26">
        <v>55</v>
      </c>
      <c r="S32" s="124"/>
      <c r="T32" s="123" t="s">
        <v>313</v>
      </c>
    </row>
    <row r="33" spans="1:20" ht="13.5">
      <c r="A33" s="126"/>
      <c r="B33" s="124"/>
      <c r="C33" s="130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6"/>
      <c r="S33" s="124"/>
      <c r="T33" s="123"/>
    </row>
    <row r="34" spans="1:20" ht="13.5">
      <c r="A34" s="126">
        <v>16</v>
      </c>
      <c r="B34" s="124"/>
      <c r="C34" s="134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6">
        <v>56</v>
      </c>
      <c r="S34" s="124"/>
      <c r="T34" s="131" t="s">
        <v>425</v>
      </c>
    </row>
    <row r="35" spans="1:20" ht="13.5">
      <c r="A35" s="126"/>
      <c r="B35" s="124"/>
      <c r="C35" s="134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26"/>
      <c r="S35" s="124"/>
      <c r="T35" s="131"/>
    </row>
    <row r="36" spans="1:20" ht="13.5">
      <c r="A36" s="126">
        <v>17</v>
      </c>
      <c r="B36" s="124"/>
      <c r="C36" s="129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26">
        <v>57</v>
      </c>
      <c r="S36" s="124"/>
      <c r="T36" s="134" t="s">
        <v>266</v>
      </c>
    </row>
    <row r="37" spans="1:20" ht="13.5">
      <c r="A37" s="126"/>
      <c r="B37" s="124"/>
      <c r="C37" s="12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6"/>
      <c r="S37" s="124"/>
      <c r="T37" s="134"/>
    </row>
    <row r="38" spans="1:20" ht="13.5">
      <c r="A38" s="126">
        <v>18</v>
      </c>
      <c r="B38" s="124"/>
      <c r="C38" s="133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6">
        <v>58</v>
      </c>
      <c r="S38" s="124"/>
      <c r="T38" s="132" t="s">
        <v>274</v>
      </c>
    </row>
    <row r="39" spans="1:20" ht="13.5">
      <c r="A39" s="126"/>
      <c r="B39" s="124"/>
      <c r="C39" s="133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6"/>
      <c r="S39" s="124"/>
      <c r="T39" s="132"/>
    </row>
    <row r="40" spans="1:20" ht="13.5">
      <c r="A40" s="126">
        <v>19</v>
      </c>
      <c r="B40" s="124"/>
      <c r="C40" s="123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6">
        <v>59</v>
      </c>
      <c r="S40" s="124"/>
      <c r="T40" s="125" t="s">
        <v>324</v>
      </c>
    </row>
    <row r="41" spans="1:20" ht="13.5">
      <c r="A41" s="126"/>
      <c r="B41" s="124"/>
      <c r="C41" s="123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6"/>
      <c r="S41" s="124"/>
      <c r="T41" s="125"/>
    </row>
    <row r="42" spans="1:20" ht="13.5">
      <c r="A42" s="126">
        <v>20</v>
      </c>
      <c r="B42" s="124"/>
      <c r="C42" s="125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26">
        <v>60</v>
      </c>
      <c r="S42" s="124"/>
      <c r="T42" s="128" t="s">
        <v>280</v>
      </c>
    </row>
    <row r="43" spans="1:20" ht="13.5">
      <c r="A43" s="126"/>
      <c r="B43" s="124"/>
      <c r="C43" s="12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6"/>
      <c r="S43" s="124"/>
      <c r="T43" s="128"/>
    </row>
    <row r="44" spans="1:20" ht="13.5">
      <c r="A44" s="126">
        <v>21</v>
      </c>
      <c r="B44" s="124"/>
      <c r="C44" s="129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6">
        <v>61</v>
      </c>
      <c r="S44" s="124"/>
      <c r="T44" s="123" t="s">
        <v>309</v>
      </c>
    </row>
    <row r="45" spans="1:20" ht="13.5">
      <c r="A45" s="126"/>
      <c r="B45" s="124"/>
      <c r="C45" s="129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26"/>
      <c r="S45" s="124"/>
      <c r="T45" s="123"/>
    </row>
    <row r="46" spans="1:20" ht="13.5">
      <c r="A46" s="126">
        <v>22</v>
      </c>
      <c r="B46" s="124"/>
      <c r="C46" s="134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6">
        <v>62</v>
      </c>
      <c r="S46" s="124"/>
      <c r="T46" s="130" t="s">
        <v>295</v>
      </c>
    </row>
    <row r="47" spans="1:20" ht="13.5">
      <c r="A47" s="126"/>
      <c r="B47" s="124"/>
      <c r="C47" s="134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6"/>
      <c r="S47" s="124"/>
      <c r="T47" s="130"/>
    </row>
    <row r="48" spans="1:20" ht="13.5">
      <c r="A48" s="126">
        <v>23</v>
      </c>
      <c r="B48" s="124"/>
      <c r="C48" s="128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6">
        <v>63</v>
      </c>
      <c r="S48" s="124"/>
      <c r="T48" s="129" t="s">
        <v>282</v>
      </c>
    </row>
    <row r="49" spans="1:20" ht="13.5">
      <c r="A49" s="126"/>
      <c r="B49" s="124"/>
      <c r="C49" s="128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6"/>
      <c r="S49" s="124"/>
      <c r="T49" s="129"/>
    </row>
    <row r="50" spans="1:20" ht="13.5">
      <c r="A50" s="126">
        <v>24</v>
      </c>
      <c r="B50" s="124"/>
      <c r="C50" s="131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6">
        <v>64</v>
      </c>
      <c r="S50" s="124"/>
      <c r="T50" s="125" t="s">
        <v>319</v>
      </c>
    </row>
    <row r="51" spans="1:20" ht="13.5">
      <c r="A51" s="126"/>
      <c r="B51" s="124"/>
      <c r="C51" s="131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26"/>
      <c r="S51" s="124"/>
      <c r="T51" s="125"/>
    </row>
    <row r="52" spans="1:20" ht="13.5">
      <c r="A52" s="126">
        <v>25</v>
      </c>
      <c r="B52" s="124"/>
      <c r="C52" s="125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26">
        <v>65</v>
      </c>
      <c r="S52" s="124"/>
      <c r="T52" s="132" t="s">
        <v>289</v>
      </c>
    </row>
    <row r="53" spans="1:20" ht="13.5">
      <c r="A53" s="126"/>
      <c r="B53" s="124"/>
      <c r="C53" s="12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6"/>
      <c r="S53" s="124"/>
      <c r="T53" s="132"/>
    </row>
    <row r="54" spans="1:20" ht="13.5">
      <c r="A54" s="126">
        <v>26</v>
      </c>
      <c r="B54" s="124"/>
      <c r="C54" s="134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6">
        <v>66</v>
      </c>
      <c r="S54" s="124"/>
      <c r="T54" s="133" t="s">
        <v>300</v>
      </c>
    </row>
    <row r="55" spans="1:20" ht="13.5">
      <c r="A55" s="126"/>
      <c r="B55" s="124"/>
      <c r="C55" s="134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26"/>
      <c r="S55" s="124"/>
      <c r="T55" s="133"/>
    </row>
    <row r="56" spans="1:20" ht="13.5">
      <c r="A56" s="126">
        <v>27</v>
      </c>
      <c r="B56" s="124"/>
      <c r="C56" s="133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26">
        <v>67</v>
      </c>
      <c r="S56" s="124"/>
      <c r="T56" s="128" t="s">
        <v>284</v>
      </c>
    </row>
    <row r="57" spans="1:20" ht="13.5">
      <c r="A57" s="126"/>
      <c r="B57" s="124"/>
      <c r="C57" s="133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6"/>
      <c r="S57" s="124"/>
      <c r="T57" s="128"/>
    </row>
    <row r="58" spans="1:20" ht="13.5">
      <c r="A58" s="126">
        <v>28</v>
      </c>
      <c r="B58" s="124"/>
      <c r="C58" s="123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26">
        <v>68</v>
      </c>
      <c r="S58" s="124"/>
      <c r="T58" s="127" t="s">
        <v>435</v>
      </c>
    </row>
    <row r="59" spans="1:20" ht="13.5">
      <c r="A59" s="126"/>
      <c r="B59" s="124"/>
      <c r="C59" s="123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26"/>
      <c r="S59" s="124"/>
      <c r="T59" s="127"/>
    </row>
    <row r="60" spans="1:20" ht="13.5">
      <c r="A60" s="126">
        <v>29</v>
      </c>
      <c r="B60" s="124"/>
      <c r="C60" s="132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26">
        <v>69</v>
      </c>
      <c r="S60" s="124"/>
      <c r="T60" s="134" t="s">
        <v>264</v>
      </c>
    </row>
    <row r="61" spans="1:20" ht="13.5">
      <c r="A61" s="126"/>
      <c r="B61" s="124"/>
      <c r="C61" s="132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26"/>
      <c r="S61" s="124"/>
      <c r="T61" s="134"/>
    </row>
    <row r="62" spans="1:20" ht="13.5">
      <c r="A62" s="126">
        <v>30</v>
      </c>
      <c r="B62" s="124"/>
      <c r="C62" s="127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26">
        <v>70</v>
      </c>
      <c r="S62" s="124"/>
      <c r="T62" s="131" t="s">
        <v>439</v>
      </c>
    </row>
    <row r="63" spans="1:20" ht="13.5">
      <c r="A63" s="126"/>
      <c r="B63" s="124"/>
      <c r="C63" s="127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26"/>
      <c r="S63" s="124"/>
      <c r="T63" s="131"/>
    </row>
    <row r="64" spans="1:20" ht="13.5">
      <c r="A64" s="126">
        <v>31</v>
      </c>
      <c r="B64" s="124"/>
      <c r="C64" s="128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26">
        <v>71</v>
      </c>
      <c r="S64" s="124"/>
      <c r="T64" s="129" t="s">
        <v>302</v>
      </c>
    </row>
    <row r="65" spans="1:20" ht="13.5">
      <c r="A65" s="126"/>
      <c r="B65" s="124"/>
      <c r="C65" s="128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26"/>
      <c r="S65" s="124"/>
      <c r="T65" s="129"/>
    </row>
    <row r="66" spans="1:20" ht="13.5">
      <c r="A66" s="126">
        <v>32</v>
      </c>
      <c r="B66" s="124"/>
      <c r="C66" s="131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26">
        <v>72</v>
      </c>
      <c r="S66" s="124"/>
      <c r="T66" s="125" t="s">
        <v>322</v>
      </c>
    </row>
    <row r="67" spans="1:20" ht="13.5">
      <c r="A67" s="126"/>
      <c r="B67" s="124"/>
      <c r="C67" s="131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26"/>
      <c r="S67" s="124"/>
      <c r="T67" s="125"/>
    </row>
    <row r="68" spans="1:20" ht="13.5">
      <c r="A68" s="126">
        <v>33</v>
      </c>
      <c r="B68" s="124"/>
      <c r="C68" s="130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26">
        <v>73</v>
      </c>
      <c r="S68" s="124"/>
      <c r="T68" s="133" t="s">
        <v>273</v>
      </c>
    </row>
    <row r="69" spans="1:20" ht="13.5">
      <c r="A69" s="126"/>
      <c r="B69" s="124"/>
      <c r="C69" s="130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26"/>
      <c r="S69" s="124"/>
      <c r="T69" s="133"/>
    </row>
    <row r="70" spans="1:20" ht="13.5">
      <c r="A70" s="126">
        <v>34</v>
      </c>
      <c r="B70" s="124"/>
      <c r="C70" s="132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26">
        <v>74</v>
      </c>
      <c r="S70" s="124"/>
      <c r="T70" s="130" t="s">
        <v>267</v>
      </c>
    </row>
    <row r="71" spans="1:20" ht="13.5">
      <c r="A71" s="126"/>
      <c r="B71" s="124"/>
      <c r="C71" s="132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26"/>
      <c r="S71" s="124"/>
      <c r="T71" s="130"/>
    </row>
    <row r="72" spans="1:20" ht="13.5">
      <c r="A72" s="126">
        <v>35</v>
      </c>
      <c r="B72" s="124"/>
      <c r="C72" s="133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26">
        <v>75</v>
      </c>
      <c r="S72" s="124"/>
      <c r="T72" s="132" t="s">
        <v>292</v>
      </c>
    </row>
    <row r="73" spans="1:20" ht="13.5">
      <c r="A73" s="126"/>
      <c r="B73" s="124"/>
      <c r="C73" s="133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26"/>
      <c r="S73" s="124"/>
      <c r="T73" s="132"/>
    </row>
    <row r="74" spans="1:20" ht="13.5">
      <c r="A74" s="126">
        <v>36</v>
      </c>
      <c r="B74" s="124"/>
      <c r="C74" s="123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26">
        <v>76</v>
      </c>
      <c r="S74" s="124"/>
      <c r="T74" s="127" t="s">
        <v>434</v>
      </c>
    </row>
    <row r="75" spans="1:20" ht="13.5">
      <c r="A75" s="126"/>
      <c r="B75" s="124"/>
      <c r="C75" s="123"/>
      <c r="D75" s="59"/>
      <c r="E75" s="35"/>
      <c r="F75" s="34"/>
      <c r="G75" s="37"/>
      <c r="H75" s="34"/>
      <c r="N75" s="38"/>
      <c r="O75" s="34"/>
      <c r="P75" s="36"/>
      <c r="Q75" s="59"/>
      <c r="R75" s="126"/>
      <c r="S75" s="124"/>
      <c r="T75" s="127"/>
    </row>
    <row r="76" spans="1:20" ht="13.5">
      <c r="A76" s="126">
        <v>37</v>
      </c>
      <c r="B76" s="124"/>
      <c r="C76" s="125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26">
        <v>77</v>
      </c>
      <c r="S76" s="124"/>
      <c r="T76" s="128" t="s">
        <v>265</v>
      </c>
    </row>
    <row r="77" spans="1:20" ht="13.5">
      <c r="A77" s="126"/>
      <c r="B77" s="124"/>
      <c r="C77" s="125"/>
      <c r="D77" s="34"/>
      <c r="E77" s="34"/>
      <c r="F77" s="37"/>
      <c r="G77" s="37"/>
      <c r="H77" s="34"/>
      <c r="N77" s="38"/>
      <c r="O77" s="38"/>
      <c r="P77" s="34"/>
      <c r="Q77" s="34"/>
      <c r="R77" s="126"/>
      <c r="S77" s="124"/>
      <c r="T77" s="128"/>
    </row>
    <row r="78" spans="1:20" ht="13.5">
      <c r="A78" s="126">
        <v>38</v>
      </c>
      <c r="B78" s="124"/>
      <c r="C78" s="129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26">
        <v>78</v>
      </c>
      <c r="S78" s="124"/>
      <c r="T78" s="131" t="s">
        <v>430</v>
      </c>
    </row>
    <row r="79" spans="1:20" ht="13.5">
      <c r="A79" s="126"/>
      <c r="B79" s="124"/>
      <c r="C79" s="129"/>
      <c r="D79" s="35"/>
      <c r="E79" s="34"/>
      <c r="F79" s="37"/>
      <c r="G79" s="34"/>
      <c r="H79" s="34"/>
      <c r="N79" s="34"/>
      <c r="O79" s="38"/>
      <c r="P79" s="34"/>
      <c r="Q79" s="36"/>
      <c r="R79" s="126"/>
      <c r="S79" s="124"/>
      <c r="T79" s="131"/>
    </row>
    <row r="80" spans="1:20" ht="13.5">
      <c r="A80" s="126">
        <v>39</v>
      </c>
      <c r="B80" s="124"/>
      <c r="C80" s="127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26">
        <v>79</v>
      </c>
      <c r="S80" s="124"/>
      <c r="T80" s="123" t="s">
        <v>316</v>
      </c>
    </row>
    <row r="81" spans="1:20" ht="13.5">
      <c r="A81" s="126"/>
      <c r="B81" s="124"/>
      <c r="C81" s="127"/>
      <c r="D81" s="34"/>
      <c r="E81" s="37"/>
      <c r="F81" s="39"/>
      <c r="G81" s="34"/>
      <c r="H81" s="34"/>
      <c r="N81" s="34"/>
      <c r="O81" s="40"/>
      <c r="P81" s="38"/>
      <c r="Q81" s="34"/>
      <c r="R81" s="126"/>
      <c r="S81" s="124"/>
      <c r="T81" s="123"/>
    </row>
    <row r="82" spans="1:20" ht="13.5">
      <c r="A82" s="126">
        <v>40</v>
      </c>
      <c r="B82" s="124"/>
      <c r="C82" s="130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26">
        <v>80</v>
      </c>
      <c r="S82" s="124"/>
      <c r="T82" s="134" t="s">
        <v>298</v>
      </c>
    </row>
    <row r="83" spans="1:20" ht="13.5">
      <c r="A83" s="126"/>
      <c r="B83" s="124"/>
      <c r="C83" s="130"/>
      <c r="D83" s="34"/>
      <c r="E83" s="34"/>
      <c r="F83" s="34"/>
      <c r="G83" s="34"/>
      <c r="H83" s="34"/>
      <c r="N83" s="34"/>
      <c r="O83" s="34"/>
      <c r="P83" s="34"/>
      <c r="Q83" s="34"/>
      <c r="R83" s="126"/>
      <c r="S83" s="124"/>
      <c r="T83" s="134"/>
    </row>
  </sheetData>
  <sheetProtection/>
  <mergeCells count="243"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C6:C7"/>
    <mergeCell ref="C4:C5"/>
    <mergeCell ref="A8:A9"/>
    <mergeCell ref="B8:B9"/>
    <mergeCell ref="B10:B11"/>
    <mergeCell ref="A14:A15"/>
    <mergeCell ref="A10:A11"/>
    <mergeCell ref="A12:A13"/>
    <mergeCell ref="B12:B13"/>
    <mergeCell ref="B14:B15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S30:S31"/>
    <mergeCell ref="R26:R27"/>
    <mergeCell ref="C24:C25"/>
    <mergeCell ref="B28:B29"/>
    <mergeCell ref="R28:R29"/>
    <mergeCell ref="R30:R31"/>
    <mergeCell ref="C30:C31"/>
    <mergeCell ref="C28:C29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54:A55"/>
    <mergeCell ref="R54:R55"/>
    <mergeCell ref="B54:B55"/>
    <mergeCell ref="B48:B49"/>
    <mergeCell ref="C46:C47"/>
    <mergeCell ref="A56:A57"/>
    <mergeCell ref="S40:S41"/>
    <mergeCell ref="S62:S63"/>
    <mergeCell ref="R62:R63"/>
    <mergeCell ref="R48:R49"/>
    <mergeCell ref="S50:S51"/>
    <mergeCell ref="R64:R65"/>
    <mergeCell ref="R58:R59"/>
    <mergeCell ref="R60:R61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44:C45"/>
    <mergeCell ref="T46:T47"/>
    <mergeCell ref="R44:R45"/>
    <mergeCell ref="T58:T59"/>
    <mergeCell ref="T62:T63"/>
    <mergeCell ref="T64:T65"/>
    <mergeCell ref="C52:C53"/>
    <mergeCell ref="S64:S6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B74:B75"/>
    <mergeCell ref="R82:R83"/>
    <mergeCell ref="S82:S83"/>
    <mergeCell ref="R76:R77"/>
    <mergeCell ref="S76:S77"/>
    <mergeCell ref="R78:R79"/>
    <mergeCell ref="C78:C79"/>
    <mergeCell ref="C82:C83"/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4">
      <c r="A1" s="42"/>
      <c r="B1" s="42"/>
      <c r="C1" s="142" t="str">
        <f>+データ１!B26</f>
        <v>第８回　スーパーリ－グ決勝トーナメント表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 t="str">
        <f>+データ１!B2</f>
        <v>2014/2/5</v>
      </c>
      <c r="T1" s="144"/>
    </row>
    <row r="2" spans="1:20" ht="13.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45" t="s">
        <v>260</v>
      </c>
      <c r="I3" s="145"/>
      <c r="J3" s="145"/>
      <c r="K3" s="145"/>
      <c r="L3" s="145"/>
      <c r="M3" s="145"/>
      <c r="N3" s="42"/>
      <c r="O3" s="44"/>
      <c r="P3" s="44"/>
      <c r="Q3" s="44"/>
      <c r="R3" s="42"/>
      <c r="S3" s="42"/>
      <c r="T3" s="42"/>
    </row>
    <row r="4" spans="1:20" ht="13.5">
      <c r="A4" s="141">
        <v>1</v>
      </c>
      <c r="B4" s="139"/>
      <c r="C4" s="140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41">
        <v>41</v>
      </c>
      <c r="S4" s="139"/>
      <c r="T4" s="140" t="s">
        <v>262</v>
      </c>
    </row>
    <row r="5" spans="1:20" ht="13.5">
      <c r="A5" s="141"/>
      <c r="B5" s="139"/>
      <c r="C5" s="140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41"/>
      <c r="S5" s="139"/>
      <c r="T5" s="140"/>
    </row>
    <row r="6" spans="1:20" ht="13.5">
      <c r="A6" s="141">
        <v>2</v>
      </c>
      <c r="B6" s="139"/>
      <c r="C6" s="140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41">
        <v>42</v>
      </c>
      <c r="S6" s="139"/>
      <c r="T6" s="140" t="s">
        <v>287</v>
      </c>
    </row>
    <row r="7" spans="1:20" ht="13.5">
      <c r="A7" s="141"/>
      <c r="B7" s="139"/>
      <c r="C7" s="140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41"/>
      <c r="S7" s="139"/>
      <c r="T7" s="140"/>
    </row>
    <row r="8" spans="1:20" ht="13.5">
      <c r="A8" s="141">
        <v>3</v>
      </c>
      <c r="B8" s="139"/>
      <c r="C8" s="140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41">
        <v>43</v>
      </c>
      <c r="S8" s="139"/>
      <c r="T8" s="140" t="s">
        <v>276</v>
      </c>
    </row>
    <row r="9" spans="1:20" ht="13.5">
      <c r="A9" s="141"/>
      <c r="B9" s="139"/>
      <c r="C9" s="140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41"/>
      <c r="S9" s="139"/>
      <c r="T9" s="140"/>
    </row>
    <row r="10" spans="1:20" ht="13.5">
      <c r="A10" s="141">
        <v>4</v>
      </c>
      <c r="B10" s="139"/>
      <c r="C10" s="140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41">
        <v>44</v>
      </c>
      <c r="S10" s="139"/>
      <c r="T10" s="140" t="s">
        <v>288</v>
      </c>
    </row>
    <row r="11" spans="1:20" ht="13.5">
      <c r="A11" s="141"/>
      <c r="B11" s="139"/>
      <c r="C11" s="140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41"/>
      <c r="S11" s="139"/>
      <c r="T11" s="140"/>
    </row>
    <row r="12" spans="1:20" ht="13.5">
      <c r="A12" s="141">
        <v>5</v>
      </c>
      <c r="B12" s="139"/>
      <c r="C12" s="140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41">
        <v>45</v>
      </c>
      <c r="S12" s="139"/>
      <c r="T12" s="140" t="s">
        <v>312</v>
      </c>
    </row>
    <row r="13" spans="1:20" ht="13.5">
      <c r="A13" s="141"/>
      <c r="B13" s="139"/>
      <c r="C13" s="140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41"/>
      <c r="S13" s="139"/>
      <c r="T13" s="140"/>
    </row>
    <row r="14" spans="1:20" ht="13.5">
      <c r="A14" s="141">
        <v>6</v>
      </c>
      <c r="B14" s="139"/>
      <c r="C14" s="140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41">
        <v>46</v>
      </c>
      <c r="S14" s="139"/>
      <c r="T14" s="140" t="s">
        <v>440</v>
      </c>
    </row>
    <row r="15" spans="1:20" ht="13.5">
      <c r="A15" s="141"/>
      <c r="B15" s="139"/>
      <c r="C15" s="140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41"/>
      <c r="S15" s="139"/>
      <c r="T15" s="140"/>
    </row>
    <row r="16" spans="1:20" ht="13.5">
      <c r="A16" s="141">
        <v>7</v>
      </c>
      <c r="B16" s="139"/>
      <c r="C16" s="140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41">
        <v>47</v>
      </c>
      <c r="S16" s="139"/>
      <c r="T16" s="140" t="s">
        <v>294</v>
      </c>
    </row>
    <row r="17" spans="1:20" ht="13.5">
      <c r="A17" s="141"/>
      <c r="B17" s="139"/>
      <c r="C17" s="140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41"/>
      <c r="S17" s="139"/>
      <c r="T17" s="140"/>
    </row>
    <row r="18" spans="1:20" ht="13.5">
      <c r="A18" s="141">
        <v>8</v>
      </c>
      <c r="B18" s="139"/>
      <c r="C18" s="140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41">
        <v>48</v>
      </c>
      <c r="S18" s="139"/>
      <c r="T18" s="140" t="s">
        <v>436</v>
      </c>
    </row>
    <row r="19" spans="1:20" ht="13.5">
      <c r="A19" s="141"/>
      <c r="B19" s="139"/>
      <c r="C19" s="140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41"/>
      <c r="S19" s="139"/>
      <c r="T19" s="140"/>
    </row>
    <row r="20" spans="1:20" ht="13.5">
      <c r="A20" s="141">
        <v>9</v>
      </c>
      <c r="B20" s="139"/>
      <c r="C20" s="140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41">
        <v>49</v>
      </c>
      <c r="S20" s="139"/>
      <c r="T20" s="140" t="s">
        <v>279</v>
      </c>
    </row>
    <row r="21" spans="1:20" ht="13.5">
      <c r="A21" s="141"/>
      <c r="B21" s="139"/>
      <c r="C21" s="140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41"/>
      <c r="S21" s="139"/>
      <c r="T21" s="140"/>
    </row>
    <row r="22" spans="1:20" ht="13.5">
      <c r="A22" s="141">
        <v>10</v>
      </c>
      <c r="B22" s="139"/>
      <c r="C22" s="140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41">
        <v>50</v>
      </c>
      <c r="S22" s="139"/>
      <c r="T22" s="140" t="s">
        <v>442</v>
      </c>
    </row>
    <row r="23" spans="1:20" ht="13.5">
      <c r="A23" s="141"/>
      <c r="B23" s="139"/>
      <c r="C23" s="140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41"/>
      <c r="S23" s="139"/>
      <c r="T23" s="140"/>
    </row>
    <row r="24" spans="1:20" ht="13.5">
      <c r="A24" s="141">
        <v>11</v>
      </c>
      <c r="B24" s="139"/>
      <c r="C24" s="140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41">
        <v>51</v>
      </c>
      <c r="S24" s="139"/>
      <c r="T24" s="140" t="s">
        <v>431</v>
      </c>
    </row>
    <row r="25" spans="1:20" ht="13.5">
      <c r="A25" s="141"/>
      <c r="B25" s="139"/>
      <c r="C25" s="140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41"/>
      <c r="S25" s="139"/>
      <c r="T25" s="140"/>
    </row>
    <row r="26" spans="1:20" ht="13.5">
      <c r="A26" s="141">
        <v>12</v>
      </c>
      <c r="B26" s="139"/>
      <c r="C26" s="140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41">
        <v>52</v>
      </c>
      <c r="S26" s="139"/>
      <c r="T26" s="140" t="s">
        <v>278</v>
      </c>
    </row>
    <row r="27" spans="1:20" ht="13.5">
      <c r="A27" s="141"/>
      <c r="B27" s="139"/>
      <c r="C27" s="140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41"/>
      <c r="S27" s="139"/>
      <c r="T27" s="140"/>
    </row>
    <row r="28" spans="1:20" ht="13.5">
      <c r="A28" s="141">
        <v>13</v>
      </c>
      <c r="B28" s="139"/>
      <c r="C28" s="140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41">
        <v>53</v>
      </c>
      <c r="S28" s="139"/>
      <c r="T28" s="140" t="s">
        <v>429</v>
      </c>
    </row>
    <row r="29" spans="1:20" ht="13.5">
      <c r="A29" s="141"/>
      <c r="B29" s="139"/>
      <c r="C29" s="140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41"/>
      <c r="S29" s="139"/>
      <c r="T29" s="140"/>
    </row>
    <row r="30" spans="1:20" ht="13.5">
      <c r="A30" s="141">
        <v>14</v>
      </c>
      <c r="B30" s="139"/>
      <c r="C30" s="140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41">
        <v>54</v>
      </c>
      <c r="S30" s="139"/>
      <c r="T30" s="140" t="s">
        <v>306</v>
      </c>
    </row>
    <row r="31" spans="1:20" ht="13.5">
      <c r="A31" s="141"/>
      <c r="B31" s="139"/>
      <c r="C31" s="140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41"/>
      <c r="S31" s="139"/>
      <c r="T31" s="140"/>
    </row>
    <row r="32" spans="1:20" ht="13.5">
      <c r="A32" s="141">
        <v>15</v>
      </c>
      <c r="B32" s="139"/>
      <c r="C32" s="140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41">
        <v>55</v>
      </c>
      <c r="S32" s="139"/>
      <c r="T32" s="140" t="s">
        <v>313</v>
      </c>
    </row>
    <row r="33" spans="1:20" ht="13.5">
      <c r="A33" s="141"/>
      <c r="B33" s="139"/>
      <c r="C33" s="140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41"/>
      <c r="S33" s="139"/>
      <c r="T33" s="140"/>
    </row>
    <row r="34" spans="1:20" ht="13.5">
      <c r="A34" s="141">
        <v>16</v>
      </c>
      <c r="B34" s="139"/>
      <c r="C34" s="140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41">
        <v>56</v>
      </c>
      <c r="S34" s="139"/>
      <c r="T34" s="140" t="s">
        <v>425</v>
      </c>
    </row>
    <row r="35" spans="1:20" ht="13.5">
      <c r="A35" s="141"/>
      <c r="B35" s="139"/>
      <c r="C35" s="140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41"/>
      <c r="S35" s="139"/>
      <c r="T35" s="140"/>
    </row>
    <row r="36" spans="1:20" ht="13.5">
      <c r="A36" s="141">
        <v>17</v>
      </c>
      <c r="B36" s="139"/>
      <c r="C36" s="140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41">
        <v>57</v>
      </c>
      <c r="S36" s="139"/>
      <c r="T36" s="140" t="s">
        <v>266</v>
      </c>
    </row>
    <row r="37" spans="1:20" ht="13.5">
      <c r="A37" s="141"/>
      <c r="B37" s="139"/>
      <c r="C37" s="140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41"/>
      <c r="S37" s="139"/>
      <c r="T37" s="140"/>
    </row>
    <row r="38" spans="1:20" ht="13.5">
      <c r="A38" s="141">
        <v>18</v>
      </c>
      <c r="B38" s="139"/>
      <c r="C38" s="140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41">
        <v>58</v>
      </c>
      <c r="S38" s="139"/>
      <c r="T38" s="140" t="s">
        <v>274</v>
      </c>
    </row>
    <row r="39" spans="1:20" ht="13.5">
      <c r="A39" s="141"/>
      <c r="B39" s="139"/>
      <c r="C39" s="140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41"/>
      <c r="S39" s="139"/>
      <c r="T39" s="140"/>
    </row>
    <row r="40" spans="1:20" ht="13.5">
      <c r="A40" s="141">
        <v>19</v>
      </c>
      <c r="B40" s="139"/>
      <c r="C40" s="140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41">
        <v>59</v>
      </c>
      <c r="S40" s="139"/>
      <c r="T40" s="140" t="s">
        <v>324</v>
      </c>
    </row>
    <row r="41" spans="1:20" ht="13.5">
      <c r="A41" s="141"/>
      <c r="B41" s="139"/>
      <c r="C41" s="140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41"/>
      <c r="S41" s="139"/>
      <c r="T41" s="140"/>
    </row>
    <row r="42" spans="1:20" ht="13.5">
      <c r="A42" s="141">
        <v>20</v>
      </c>
      <c r="B42" s="139"/>
      <c r="C42" s="140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41">
        <v>60</v>
      </c>
      <c r="S42" s="139"/>
      <c r="T42" s="140" t="s">
        <v>280</v>
      </c>
    </row>
    <row r="43" spans="1:20" ht="13.5">
      <c r="A43" s="141"/>
      <c r="B43" s="139"/>
      <c r="C43" s="140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41"/>
      <c r="S43" s="139"/>
      <c r="T43" s="140"/>
    </row>
    <row r="44" spans="1:20" ht="13.5">
      <c r="A44" s="141">
        <v>21</v>
      </c>
      <c r="B44" s="139"/>
      <c r="C44" s="140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41">
        <v>61</v>
      </c>
      <c r="S44" s="139"/>
      <c r="T44" s="140" t="s">
        <v>309</v>
      </c>
    </row>
    <row r="45" spans="1:20" ht="13.5">
      <c r="A45" s="141"/>
      <c r="B45" s="139"/>
      <c r="C45" s="140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41"/>
      <c r="S45" s="139"/>
      <c r="T45" s="140"/>
    </row>
    <row r="46" spans="1:20" ht="13.5">
      <c r="A46" s="141">
        <v>22</v>
      </c>
      <c r="B46" s="139"/>
      <c r="C46" s="140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41">
        <v>62</v>
      </c>
      <c r="S46" s="139"/>
      <c r="T46" s="140" t="s">
        <v>295</v>
      </c>
    </row>
    <row r="47" spans="1:20" ht="13.5">
      <c r="A47" s="141"/>
      <c r="B47" s="139"/>
      <c r="C47" s="140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41"/>
      <c r="S47" s="139"/>
      <c r="T47" s="140"/>
    </row>
    <row r="48" spans="1:20" ht="13.5">
      <c r="A48" s="141">
        <v>23</v>
      </c>
      <c r="B48" s="139"/>
      <c r="C48" s="140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41">
        <v>63</v>
      </c>
      <c r="S48" s="139"/>
      <c r="T48" s="140" t="s">
        <v>282</v>
      </c>
    </row>
    <row r="49" spans="1:20" ht="13.5">
      <c r="A49" s="141"/>
      <c r="B49" s="139"/>
      <c r="C49" s="140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41"/>
      <c r="S49" s="139"/>
      <c r="T49" s="140"/>
    </row>
    <row r="50" spans="1:20" ht="13.5">
      <c r="A50" s="141">
        <v>24</v>
      </c>
      <c r="B50" s="139"/>
      <c r="C50" s="140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41">
        <v>64</v>
      </c>
      <c r="S50" s="139"/>
      <c r="T50" s="140" t="s">
        <v>319</v>
      </c>
    </row>
    <row r="51" spans="1:20" ht="13.5">
      <c r="A51" s="141"/>
      <c r="B51" s="139"/>
      <c r="C51" s="140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41"/>
      <c r="S51" s="139"/>
      <c r="T51" s="140"/>
    </row>
    <row r="52" spans="1:20" ht="13.5">
      <c r="A52" s="141">
        <v>25</v>
      </c>
      <c r="B52" s="139"/>
      <c r="C52" s="140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41">
        <v>65</v>
      </c>
      <c r="S52" s="139"/>
      <c r="T52" s="140" t="s">
        <v>289</v>
      </c>
    </row>
    <row r="53" spans="1:20" ht="13.5">
      <c r="A53" s="141"/>
      <c r="B53" s="139"/>
      <c r="C53" s="140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41"/>
      <c r="S53" s="139"/>
      <c r="T53" s="140"/>
    </row>
    <row r="54" spans="1:20" ht="13.5">
      <c r="A54" s="141">
        <v>26</v>
      </c>
      <c r="B54" s="139"/>
      <c r="C54" s="140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41">
        <v>66</v>
      </c>
      <c r="S54" s="139"/>
      <c r="T54" s="140" t="s">
        <v>445</v>
      </c>
    </row>
    <row r="55" spans="1:20" ht="13.5">
      <c r="A55" s="141"/>
      <c r="B55" s="139"/>
      <c r="C55" s="140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41"/>
      <c r="S55" s="139"/>
      <c r="T55" s="140"/>
    </row>
    <row r="56" spans="1:20" ht="13.5">
      <c r="A56" s="141">
        <v>27</v>
      </c>
      <c r="B56" s="139"/>
      <c r="C56" s="140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41">
        <v>67</v>
      </c>
      <c r="S56" s="139"/>
      <c r="T56" s="140" t="s">
        <v>284</v>
      </c>
    </row>
    <row r="57" spans="1:20" ht="13.5">
      <c r="A57" s="141"/>
      <c r="B57" s="139"/>
      <c r="C57" s="140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41"/>
      <c r="S57" s="139"/>
      <c r="T57" s="140"/>
    </row>
    <row r="58" spans="1:20" ht="13.5">
      <c r="A58" s="141">
        <v>28</v>
      </c>
      <c r="B58" s="139"/>
      <c r="C58" s="140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41">
        <v>68</v>
      </c>
      <c r="S58" s="139"/>
      <c r="T58" s="140" t="s">
        <v>435</v>
      </c>
    </row>
    <row r="59" spans="1:20" ht="13.5">
      <c r="A59" s="141"/>
      <c r="B59" s="139"/>
      <c r="C59" s="140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41"/>
      <c r="S59" s="139"/>
      <c r="T59" s="140"/>
    </row>
    <row r="60" spans="1:20" ht="13.5">
      <c r="A60" s="141">
        <v>29</v>
      </c>
      <c r="B60" s="139"/>
      <c r="C60" s="140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41">
        <v>69</v>
      </c>
      <c r="S60" s="139"/>
      <c r="T60" s="140" t="s">
        <v>264</v>
      </c>
    </row>
    <row r="61" spans="1:20" ht="13.5">
      <c r="A61" s="141"/>
      <c r="B61" s="139"/>
      <c r="C61" s="140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41"/>
      <c r="S61" s="139"/>
      <c r="T61" s="140"/>
    </row>
    <row r="62" spans="1:20" ht="13.5">
      <c r="A62" s="141">
        <v>30</v>
      </c>
      <c r="B62" s="139"/>
      <c r="C62" s="140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41">
        <v>70</v>
      </c>
      <c r="S62" s="139"/>
      <c r="T62" s="140" t="s">
        <v>439</v>
      </c>
    </row>
    <row r="63" spans="1:20" ht="13.5">
      <c r="A63" s="141"/>
      <c r="B63" s="139"/>
      <c r="C63" s="140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41"/>
      <c r="S63" s="139"/>
      <c r="T63" s="140"/>
    </row>
    <row r="64" spans="1:20" ht="13.5">
      <c r="A64" s="141">
        <v>31</v>
      </c>
      <c r="B64" s="139"/>
      <c r="C64" s="140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41">
        <v>71</v>
      </c>
      <c r="S64" s="139"/>
      <c r="T64" s="140" t="s">
        <v>448</v>
      </c>
    </row>
    <row r="65" spans="1:20" ht="13.5">
      <c r="A65" s="141"/>
      <c r="B65" s="139"/>
      <c r="C65" s="140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41"/>
      <c r="S65" s="139"/>
      <c r="T65" s="140"/>
    </row>
    <row r="66" spans="1:20" ht="13.5">
      <c r="A66" s="141">
        <v>32</v>
      </c>
      <c r="B66" s="139"/>
      <c r="C66" s="140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41">
        <v>72</v>
      </c>
      <c r="S66" s="139"/>
      <c r="T66" s="140" t="s">
        <v>322</v>
      </c>
    </row>
    <row r="67" spans="1:20" ht="13.5">
      <c r="A67" s="141"/>
      <c r="B67" s="139"/>
      <c r="C67" s="140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41"/>
      <c r="S67" s="139"/>
      <c r="T67" s="140"/>
    </row>
    <row r="68" spans="1:20" ht="13.5">
      <c r="A68" s="141">
        <v>33</v>
      </c>
      <c r="B68" s="139"/>
      <c r="C68" s="140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41">
        <v>73</v>
      </c>
      <c r="S68" s="139"/>
      <c r="T68" s="140" t="s">
        <v>273</v>
      </c>
    </row>
    <row r="69" spans="1:20" ht="13.5">
      <c r="A69" s="141"/>
      <c r="B69" s="139"/>
      <c r="C69" s="140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41"/>
      <c r="S69" s="139"/>
      <c r="T69" s="140"/>
    </row>
    <row r="70" spans="1:20" ht="13.5">
      <c r="A70" s="141">
        <v>34</v>
      </c>
      <c r="B70" s="139"/>
      <c r="C70" s="140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41">
        <v>74</v>
      </c>
      <c r="S70" s="139"/>
      <c r="T70" s="140" t="s">
        <v>267</v>
      </c>
    </row>
    <row r="71" spans="1:20" ht="13.5">
      <c r="A71" s="141"/>
      <c r="B71" s="139"/>
      <c r="C71" s="140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41"/>
      <c r="S71" s="139"/>
      <c r="T71" s="140"/>
    </row>
    <row r="72" spans="1:20" ht="13.5">
      <c r="A72" s="141">
        <v>35</v>
      </c>
      <c r="B72" s="139"/>
      <c r="C72" s="140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41">
        <v>75</v>
      </c>
      <c r="S72" s="139"/>
      <c r="T72" s="140" t="s">
        <v>292</v>
      </c>
    </row>
    <row r="73" spans="1:20" ht="13.5">
      <c r="A73" s="141"/>
      <c r="B73" s="139"/>
      <c r="C73" s="140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41"/>
      <c r="S73" s="139"/>
      <c r="T73" s="140"/>
    </row>
    <row r="74" spans="1:20" ht="13.5">
      <c r="A74" s="141">
        <v>36</v>
      </c>
      <c r="B74" s="139"/>
      <c r="C74" s="140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41">
        <v>76</v>
      </c>
      <c r="S74" s="139"/>
      <c r="T74" s="140" t="s">
        <v>434</v>
      </c>
    </row>
    <row r="75" spans="1:20" ht="13.5">
      <c r="A75" s="141"/>
      <c r="B75" s="139"/>
      <c r="C75" s="140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41"/>
      <c r="S75" s="139"/>
      <c r="T75" s="140"/>
    </row>
    <row r="76" spans="1:20" ht="13.5">
      <c r="A76" s="141">
        <v>37</v>
      </c>
      <c r="B76" s="139"/>
      <c r="C76" s="140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41">
        <v>77</v>
      </c>
      <c r="S76" s="139"/>
      <c r="T76" s="140" t="s">
        <v>265</v>
      </c>
    </row>
    <row r="77" spans="1:20" ht="13.5">
      <c r="A77" s="141"/>
      <c r="B77" s="139"/>
      <c r="C77" s="140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41"/>
      <c r="S77" s="139"/>
      <c r="T77" s="140"/>
    </row>
    <row r="78" spans="1:20" ht="13.5">
      <c r="A78" s="141">
        <v>38</v>
      </c>
      <c r="B78" s="139"/>
      <c r="C78" s="140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41">
        <v>78</v>
      </c>
      <c r="S78" s="139"/>
      <c r="T78" s="140" t="s">
        <v>430</v>
      </c>
    </row>
    <row r="79" spans="1:20" ht="13.5">
      <c r="A79" s="141"/>
      <c r="B79" s="139"/>
      <c r="C79" s="140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41"/>
      <c r="S79" s="139"/>
      <c r="T79" s="140"/>
    </row>
    <row r="80" spans="1:20" ht="13.5">
      <c r="A80" s="141">
        <v>39</v>
      </c>
      <c r="B80" s="139"/>
      <c r="C80" s="140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41">
        <v>79</v>
      </c>
      <c r="S80" s="139"/>
      <c r="T80" s="140" t="s">
        <v>316</v>
      </c>
    </row>
    <row r="81" spans="1:20" ht="13.5">
      <c r="A81" s="141"/>
      <c r="B81" s="139"/>
      <c r="C81" s="140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41"/>
      <c r="S81" s="139"/>
      <c r="T81" s="140"/>
    </row>
    <row r="82" spans="1:20" ht="13.5">
      <c r="A82" s="141">
        <v>40</v>
      </c>
      <c r="B82" s="139"/>
      <c r="C82" s="140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41">
        <v>80</v>
      </c>
      <c r="S82" s="139"/>
      <c r="T82" s="140" t="s">
        <v>298</v>
      </c>
    </row>
    <row r="83" spans="1:20" ht="13.5">
      <c r="A83" s="141"/>
      <c r="B83" s="139"/>
      <c r="C83" s="140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41"/>
      <c r="S83" s="139"/>
      <c r="T83" s="140"/>
    </row>
    <row r="84" spans="1:20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349</v>
      </c>
    </row>
    <row r="4" spans="1:2" ht="13.5">
      <c r="A4" t="s">
        <v>19</v>
      </c>
      <c r="B4" s="18" t="s">
        <v>350</v>
      </c>
    </row>
    <row r="6" spans="1:2" ht="13.5">
      <c r="A6" t="s">
        <v>20</v>
      </c>
      <c r="B6" s="18" t="s">
        <v>351</v>
      </c>
    </row>
    <row r="8" spans="1:2" ht="13.5">
      <c r="A8" t="s">
        <v>25</v>
      </c>
      <c r="B8" s="18" t="s">
        <v>354</v>
      </c>
    </row>
    <row r="10" spans="1:2" ht="13.5">
      <c r="A10" t="s">
        <v>73</v>
      </c>
      <c r="B10" s="18" t="s">
        <v>355</v>
      </c>
    </row>
    <row r="12" spans="1:2" ht="13.5">
      <c r="A12" t="s">
        <v>74</v>
      </c>
      <c r="B12" s="18" t="s">
        <v>356</v>
      </c>
    </row>
    <row r="14" spans="1:2" ht="13.5">
      <c r="A14" t="s">
        <v>75</v>
      </c>
      <c r="B14" s="18" t="s">
        <v>357</v>
      </c>
    </row>
    <row r="16" spans="1:2" ht="13.5">
      <c r="A16" t="s">
        <v>76</v>
      </c>
      <c r="B16" s="18" t="s">
        <v>358</v>
      </c>
    </row>
    <row r="18" spans="1:2" ht="13.5">
      <c r="A18" t="s">
        <v>77</v>
      </c>
      <c r="B18" s="18" t="s">
        <v>360</v>
      </c>
    </row>
    <row r="20" spans="1:2" ht="13.5">
      <c r="A20" t="s">
        <v>78</v>
      </c>
      <c r="B20" s="18" t="s">
        <v>361</v>
      </c>
    </row>
    <row r="21" ht="13.5">
      <c r="B21" s="18"/>
    </row>
    <row r="22" spans="1:2" ht="13.5">
      <c r="A22" t="s">
        <v>352</v>
      </c>
      <c r="B22" s="18" t="s">
        <v>362</v>
      </c>
    </row>
    <row r="23" ht="13.5">
      <c r="B23" s="18"/>
    </row>
    <row r="24" spans="1:2" ht="13.5">
      <c r="A24" t="s">
        <v>353</v>
      </c>
      <c r="B24" s="18" t="s">
        <v>359</v>
      </c>
    </row>
    <row r="26" spans="1:2" ht="13.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3.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3.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3.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3.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3.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3.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3.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3.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3.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3.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3.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3.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3.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3.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3.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3.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3.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3.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3.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3.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3.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3.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3.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3.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3.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3.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3.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3.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3.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3.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3.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3.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3.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3.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3.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3.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3.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3.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3.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3.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3.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3.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3.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3.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3.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3.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3.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3.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3.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3.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3.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3.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3.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3.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3.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3.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3.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3.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3.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3.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3.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3.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3.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3.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3.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3.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3.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2014-05-01T00:20:13Z</dcterms:modified>
  <cp:category/>
  <cp:version/>
  <cp:contentType/>
  <cp:contentStatus/>
</cp:coreProperties>
</file>