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275" windowHeight="7005" tabRatio="599" activeTab="0"/>
  </bookViews>
  <sheets>
    <sheet name="星取り表８０" sheetId="1" r:id="rId1"/>
    <sheet name="リーグ戦組合せ８０" sheetId="2" r:id="rId2"/>
    <sheet name="決勝トーナメント　カラー" sheetId="3" r:id="rId3"/>
    <sheet name="決勝トーナメント印刷用" sheetId="4" r:id="rId4"/>
    <sheet name="データ１" sheetId="5" r:id="rId5"/>
    <sheet name="データ２" sheetId="6" r:id="rId6"/>
  </sheets>
  <definedNames>
    <definedName name="_xlnm.Print_Area" localSheetId="3">'決勝トーナメント印刷用'!$A$1:$R$71</definedName>
  </definedNames>
  <calcPr fullCalcOnLoad="1"/>
</workbook>
</file>

<file path=xl/sharedStrings.xml><?xml version="1.0" encoding="utf-8"?>
<sst xmlns="http://schemas.openxmlformats.org/spreadsheetml/2006/main" count="1920" uniqueCount="585">
  <si>
    <t>勝</t>
  </si>
  <si>
    <t>負</t>
  </si>
  <si>
    <t>分</t>
  </si>
  <si>
    <t>リーグ戦 A－１</t>
  </si>
  <si>
    <t>リーグ戦 A－１１</t>
  </si>
  <si>
    <t>リーグ戦 A－２</t>
  </si>
  <si>
    <t>リーグ戦 A－１２</t>
  </si>
  <si>
    <t>リーグ戦 A－３</t>
  </si>
  <si>
    <t>リーグ戦 A－１３</t>
  </si>
  <si>
    <t>リーグ戦 A－４</t>
  </si>
  <si>
    <t>リーグ戦 A－１４</t>
  </si>
  <si>
    <t>リーグ戦 A－５</t>
  </si>
  <si>
    <t>リーグ戦 A－１５</t>
  </si>
  <si>
    <t>リーグ戦 A－６</t>
  </si>
  <si>
    <t>リーグ戦 A－７</t>
  </si>
  <si>
    <t>リーグ戦 A－８</t>
  </si>
  <si>
    <t>リーグ戦 A－９</t>
  </si>
  <si>
    <t>リーグ戦 A－１０</t>
  </si>
  <si>
    <t>作成日</t>
  </si>
  <si>
    <t>年度</t>
  </si>
  <si>
    <t>表題１</t>
  </si>
  <si>
    <t>勝点</t>
  </si>
  <si>
    <t>順位</t>
  </si>
  <si>
    <t>失点</t>
  </si>
  <si>
    <t>得点</t>
  </si>
  <si>
    <t>表題２</t>
  </si>
  <si>
    <t>リーグ戦 B－１</t>
  </si>
  <si>
    <t>リーグ戦 B－６</t>
  </si>
  <si>
    <t>リーグ戦 B－１１</t>
  </si>
  <si>
    <t>リーグ戦 B－２</t>
  </si>
  <si>
    <t>リーグ戦 B－７</t>
  </si>
  <si>
    <t>リーグ戦 B－１２</t>
  </si>
  <si>
    <t>リーグ戦 B－３</t>
  </si>
  <si>
    <t>リーグ戦 B－８</t>
  </si>
  <si>
    <t>リーグ戦 B－１３</t>
  </si>
  <si>
    <t>リーグ戦 B－４</t>
  </si>
  <si>
    <t>リーグ戦 B－９</t>
  </si>
  <si>
    <t>リーグ戦 B－１４</t>
  </si>
  <si>
    <t>リーグ戦 B－５</t>
  </si>
  <si>
    <t>リーグ戦 B－１０</t>
  </si>
  <si>
    <t>リーグ戦 B－１５</t>
  </si>
  <si>
    <t>リーグ戦 A－１６</t>
  </si>
  <si>
    <t>リーグ戦 A－１７</t>
  </si>
  <si>
    <t>リーグ戦 A－１８</t>
  </si>
  <si>
    <t>リーグ戦 A－１９</t>
  </si>
  <si>
    <t>リーグ戦 A－２０</t>
  </si>
  <si>
    <t>リーグ戦 A－２１</t>
  </si>
  <si>
    <t>リーグ戦 B－１６</t>
  </si>
  <si>
    <t>リーグ戦 B－１７</t>
  </si>
  <si>
    <t>リーグ戦 B－１８</t>
  </si>
  <si>
    <t>リーグ戦 B－１９</t>
  </si>
  <si>
    <t>リーグ戦 B－２０</t>
  </si>
  <si>
    <t>リーグ戦 B－２１</t>
  </si>
  <si>
    <t>＊</t>
  </si>
  <si>
    <t>-</t>
  </si>
  <si>
    <t>A</t>
  </si>
  <si>
    <t>B</t>
  </si>
  <si>
    <t>リーグ戦 A－２２</t>
  </si>
  <si>
    <t>リーグ戦 A－２３</t>
  </si>
  <si>
    <t>リーグ戦 A－２４</t>
  </si>
  <si>
    <t>リーグ戦 A－２５</t>
  </si>
  <si>
    <t>リーグ戦 A－２６</t>
  </si>
  <si>
    <t>リーグ戦 A－２７</t>
  </si>
  <si>
    <t>リーグ戦 A－２８</t>
  </si>
  <si>
    <t>リーグ戦 B－２２</t>
  </si>
  <si>
    <t>リーグ戦 B－２３</t>
  </si>
  <si>
    <t>リーグ戦 B－２４</t>
  </si>
  <si>
    <t>リーグ戦 B－２５</t>
  </si>
  <si>
    <t>リーグ戦 B－２６</t>
  </si>
  <si>
    <t>リーグ戦 B－２７</t>
  </si>
  <si>
    <t>リーグ戦 B－２８</t>
  </si>
  <si>
    <t>Aブロック</t>
  </si>
  <si>
    <t>Bブロック</t>
  </si>
  <si>
    <t>表題３</t>
  </si>
  <si>
    <t>表題４</t>
  </si>
  <si>
    <t>表題５</t>
  </si>
  <si>
    <t>表題６</t>
  </si>
  <si>
    <t>表題７</t>
  </si>
  <si>
    <t>表題８</t>
  </si>
  <si>
    <t>C</t>
  </si>
  <si>
    <t>D</t>
  </si>
  <si>
    <t>E</t>
  </si>
  <si>
    <t>F</t>
  </si>
  <si>
    <t>G</t>
  </si>
  <si>
    <t>H</t>
  </si>
  <si>
    <t>Ｃブロック</t>
  </si>
  <si>
    <t>Ｄブロック</t>
  </si>
  <si>
    <t>Ｅブロック</t>
  </si>
  <si>
    <t>Ｆブロック</t>
  </si>
  <si>
    <t>Ｇブロック</t>
  </si>
  <si>
    <t>Ｈブロック</t>
  </si>
  <si>
    <t>リーグ戦 Ｃ－１</t>
  </si>
  <si>
    <t>リーグ戦 Ｃ－２</t>
  </si>
  <si>
    <t>リーグ戦 Ｃ－３</t>
  </si>
  <si>
    <t>リーグ戦 Ｃ－４</t>
  </si>
  <si>
    <t>リーグ戦 Ｃ－５</t>
  </si>
  <si>
    <t>リーグ戦 Ｃ－６</t>
  </si>
  <si>
    <t>リーグ戦 Ｃ－７</t>
  </si>
  <si>
    <t>リーグ戦 Ｃ－８</t>
  </si>
  <si>
    <t>リーグ戦 Ｃ－９</t>
  </si>
  <si>
    <t>リーグ戦 Ｃ－１０</t>
  </si>
  <si>
    <t>リーグ戦 Ｃ－１１</t>
  </si>
  <si>
    <t>リーグ戦 Ｃ－１２</t>
  </si>
  <si>
    <t>リーグ戦 Ｃ－１３</t>
  </si>
  <si>
    <t>リーグ戦 Ｃ－１４</t>
  </si>
  <si>
    <t>リーグ戦 Ｃ－１５</t>
  </si>
  <si>
    <t>リーグ戦 Ｃ－１６</t>
  </si>
  <si>
    <t>リーグ戦 Ｃ－１７</t>
  </si>
  <si>
    <t>リーグ戦 Ｃ－１８</t>
  </si>
  <si>
    <t>リーグ戦 Ｃ－１９</t>
  </si>
  <si>
    <t>リーグ戦 Ｃ－２０</t>
  </si>
  <si>
    <t>リーグ戦 Ｃ－２１</t>
  </si>
  <si>
    <t>リーグ戦 Ｃ－２２</t>
  </si>
  <si>
    <t>リーグ戦 Ｃ－２３</t>
  </si>
  <si>
    <t>リーグ戦 Ｃ－２４</t>
  </si>
  <si>
    <t>リーグ戦 Ｃ－２５</t>
  </si>
  <si>
    <t>リーグ戦 Ｃ－２６</t>
  </si>
  <si>
    <t>リーグ戦 Ｃ－２７</t>
  </si>
  <si>
    <t>リーグ戦 Ｃ－２８</t>
  </si>
  <si>
    <t>リーグ戦 Ｄ－１</t>
  </si>
  <si>
    <t>リーグ戦 Ｄ－２</t>
  </si>
  <si>
    <t>リーグ戦 Ｅ－１</t>
  </si>
  <si>
    <t>リーグ戦 Ｅ－２</t>
  </si>
  <si>
    <t>リーグ戦 Ｆ－１</t>
  </si>
  <si>
    <t>リーグ戦 Ｆ－２</t>
  </si>
  <si>
    <t>リーグ戦 Ｇ－１</t>
  </si>
  <si>
    <t>リーグ戦 Ｇ－２</t>
  </si>
  <si>
    <t>リーグ戦 Ｈ－１</t>
  </si>
  <si>
    <t>リーグ戦 Ｈ－２</t>
  </si>
  <si>
    <t>リーグ戦 Ｄ－３</t>
  </si>
  <si>
    <t>リーグ戦 Ｄ－４</t>
  </si>
  <si>
    <t>リーグ戦 Ｄ－５</t>
  </si>
  <si>
    <t>リーグ戦 Ｄ－６</t>
  </si>
  <si>
    <t>リーグ戦 Ｄ－７</t>
  </si>
  <si>
    <t>リーグ戦 Ｄ－８</t>
  </si>
  <si>
    <t>リーグ戦 Ｄ－９</t>
  </si>
  <si>
    <t>リーグ戦 Ｄ－１０</t>
  </si>
  <si>
    <t>リーグ戦 Ｄ－１１</t>
  </si>
  <si>
    <t>リーグ戦 Ｄ－１２</t>
  </si>
  <si>
    <t>リーグ戦 Ｄ－１３</t>
  </si>
  <si>
    <t>リーグ戦 Ｄ－１４</t>
  </si>
  <si>
    <t>リーグ戦 Ｄ－１５</t>
  </si>
  <si>
    <t>リーグ戦 Ｄ－１６</t>
  </si>
  <si>
    <t>リーグ戦 Ｄ－１７</t>
  </si>
  <si>
    <t>リーグ戦 Ｄ－１８</t>
  </si>
  <si>
    <t>リーグ戦 Ｄ－１９</t>
  </si>
  <si>
    <t>リーグ戦 Ｄ－２０</t>
  </si>
  <si>
    <t>リーグ戦 Ｄ－２１</t>
  </si>
  <si>
    <t>リーグ戦 Ｄ－２２</t>
  </si>
  <si>
    <t>リーグ戦 Ｄ－２３</t>
  </si>
  <si>
    <t>リーグ戦 Ｄ－２４</t>
  </si>
  <si>
    <t>リーグ戦 Ｄ－２５</t>
  </si>
  <si>
    <t>リーグ戦 Ｄ－２６</t>
  </si>
  <si>
    <t>リーグ戦 Ｄ－２７</t>
  </si>
  <si>
    <t>リーグ戦 Ｄ－２８</t>
  </si>
  <si>
    <t>リーグ戦 Ｅ－３</t>
  </si>
  <si>
    <t>リーグ戦 Ｅ－４</t>
  </si>
  <si>
    <t>リーグ戦 Ｅ－５</t>
  </si>
  <si>
    <t>リーグ戦 Ｅ－６</t>
  </si>
  <si>
    <t>リーグ戦 Ｅ－７</t>
  </si>
  <si>
    <t>リーグ戦 Ｅ－８</t>
  </si>
  <si>
    <t>リーグ戦 Ｅ－９</t>
  </si>
  <si>
    <t>リーグ戦 Ｅ－１０</t>
  </si>
  <si>
    <t>リーグ戦 Ｅ－１１</t>
  </si>
  <si>
    <t>リーグ戦 Ｅ－１２</t>
  </si>
  <si>
    <t>リーグ戦 Ｅ－１３</t>
  </si>
  <si>
    <t>リーグ戦 Ｅ－１４</t>
  </si>
  <si>
    <t>リーグ戦 Ｅ－１５</t>
  </si>
  <si>
    <t>リーグ戦 Ｅ－１６</t>
  </si>
  <si>
    <t>リーグ戦 Ｅ－１７</t>
  </si>
  <si>
    <t>リーグ戦 Ｅ－１８</t>
  </si>
  <si>
    <t>リーグ戦 Ｅ－１９</t>
  </si>
  <si>
    <t>リーグ戦 Ｅ－２０</t>
  </si>
  <si>
    <t>リーグ戦 Ｅ－２１</t>
  </si>
  <si>
    <t>リーグ戦 Ｅ－２２</t>
  </si>
  <si>
    <t>リーグ戦 Ｅ－２３</t>
  </si>
  <si>
    <t>リーグ戦 Ｅ－２４</t>
  </si>
  <si>
    <t>リーグ戦 Ｅ－２５</t>
  </si>
  <si>
    <t>リーグ戦 Ｅ－２６</t>
  </si>
  <si>
    <t>リーグ戦 Ｅ－２７</t>
  </si>
  <si>
    <t>リーグ戦 Ｅ－２８</t>
  </si>
  <si>
    <t>リーグ戦 Ｆ－３</t>
  </si>
  <si>
    <t>リーグ戦 Ｆ－４</t>
  </si>
  <si>
    <t>リーグ戦 Ｆ－５</t>
  </si>
  <si>
    <t>リーグ戦 Ｆ－６</t>
  </si>
  <si>
    <t>リーグ戦 Ｆ－７</t>
  </si>
  <si>
    <t>リーグ戦 Ｆ－８</t>
  </si>
  <si>
    <t>リーグ戦 Ｆ－９</t>
  </si>
  <si>
    <t>リーグ戦 Ｆ－１０</t>
  </si>
  <si>
    <t>リーグ戦 Ｆ－１１</t>
  </si>
  <si>
    <t>リーグ戦 Ｆ－１２</t>
  </si>
  <si>
    <t>リーグ戦 Ｆ－１３</t>
  </si>
  <si>
    <t>リーグ戦 Ｆ－１４</t>
  </si>
  <si>
    <t>リーグ戦 Ｆ－１５</t>
  </si>
  <si>
    <t>リーグ戦 Ｆ－１６</t>
  </si>
  <si>
    <t>リーグ戦 Ｆ－１７</t>
  </si>
  <si>
    <t>リーグ戦 Ｆ－１８</t>
  </si>
  <si>
    <t>リーグ戦 Ｆ－１９</t>
  </si>
  <si>
    <t>リーグ戦 Ｆ－２０</t>
  </si>
  <si>
    <t>リーグ戦 Ｆ－２１</t>
  </si>
  <si>
    <t>リーグ戦 Ｆ－２２</t>
  </si>
  <si>
    <t>リーグ戦 Ｆ－２３</t>
  </si>
  <si>
    <t>リーグ戦 Ｆ－２４</t>
  </si>
  <si>
    <t>リーグ戦 Ｆ－２５</t>
  </si>
  <si>
    <t>リーグ戦 Ｆ－２６</t>
  </si>
  <si>
    <t>リーグ戦 Ｆ－２７</t>
  </si>
  <si>
    <t>リーグ戦 Ｆ－２８</t>
  </si>
  <si>
    <t>リーグ戦 Ｇ－３</t>
  </si>
  <si>
    <t>リーグ戦 Ｇ－４</t>
  </si>
  <si>
    <t>リーグ戦 Ｇ－５</t>
  </si>
  <si>
    <t>リーグ戦 Ｇ－６</t>
  </si>
  <si>
    <t>リーグ戦 Ｇ－７</t>
  </si>
  <si>
    <t>リーグ戦 Ｇ－８</t>
  </si>
  <si>
    <t>リーグ戦 Ｇ－９</t>
  </si>
  <si>
    <t>リーグ戦 Ｇ－１０</t>
  </si>
  <si>
    <t>リーグ戦 Ｇ－１１</t>
  </si>
  <si>
    <t>リーグ戦 Ｇ－１２</t>
  </si>
  <si>
    <t>リーグ戦 Ｇ－１３</t>
  </si>
  <si>
    <t>リーグ戦 Ｇ－１４</t>
  </si>
  <si>
    <t>リーグ戦 Ｇ－１５</t>
  </si>
  <si>
    <t>リーグ戦 Ｇ－１６</t>
  </si>
  <si>
    <t>リーグ戦 Ｇ－１７</t>
  </si>
  <si>
    <t>リーグ戦 Ｇ－１８</t>
  </si>
  <si>
    <t>リーグ戦 Ｇ－１９</t>
  </si>
  <si>
    <t>リーグ戦 Ｇ－２０</t>
  </si>
  <si>
    <t>リーグ戦 Ｇ－２１</t>
  </si>
  <si>
    <t>リーグ戦 Ｇ－２２</t>
  </si>
  <si>
    <t>リーグ戦 Ｇ－２３</t>
  </si>
  <si>
    <t>リーグ戦 Ｇ－２４</t>
  </si>
  <si>
    <t>リーグ戦 Ｇ－２５</t>
  </si>
  <si>
    <t>リーグ戦 Ｇ－２６</t>
  </si>
  <si>
    <t>リーグ戦 Ｇ－２７</t>
  </si>
  <si>
    <t>リーグ戦 Ｇ－２８</t>
  </si>
  <si>
    <t>リーグ戦 Ｈ－３</t>
  </si>
  <si>
    <t>リーグ戦 Ｈ－４</t>
  </si>
  <si>
    <t>リーグ戦 Ｈ－５</t>
  </si>
  <si>
    <t>リーグ戦 Ｈ－６</t>
  </si>
  <si>
    <t>リーグ戦 Ｈ－７</t>
  </si>
  <si>
    <t>リーグ戦 Ｈ－８</t>
  </si>
  <si>
    <t>リーグ戦 Ｈ－９</t>
  </si>
  <si>
    <t>リーグ戦 Ｈ－１０</t>
  </si>
  <si>
    <t>リーグ戦 Ｈ－１１</t>
  </si>
  <si>
    <t>リーグ戦 Ｈ－１２</t>
  </si>
  <si>
    <t>リーグ戦 Ｈ－１３</t>
  </si>
  <si>
    <t>リーグ戦 Ｈ－１４</t>
  </si>
  <si>
    <t>リーグ戦 Ｈ－１５</t>
  </si>
  <si>
    <t>リーグ戦 Ｈ－１６</t>
  </si>
  <si>
    <t>リーグ戦 Ｈ－１７</t>
  </si>
  <si>
    <t>リーグ戦 Ｈ－１８</t>
  </si>
  <si>
    <t>リーグ戦 Ｈ－１９</t>
  </si>
  <si>
    <t>リーグ戦 Ｈ－２０</t>
  </si>
  <si>
    <t>リーグ戦 Ｈ－２１</t>
  </si>
  <si>
    <t>リーグ戦 Ｈ－２２</t>
  </si>
  <si>
    <t>リーグ戦 Ｈ－２３</t>
  </si>
  <si>
    <t>リーグ戦 Ｈ－２４</t>
  </si>
  <si>
    <t>リーグ戦 Ｈ－２５</t>
  </si>
  <si>
    <t>リーグ戦 Ｈ－２６</t>
  </si>
  <si>
    <t>リーグ戦 Ｈ－２７</t>
  </si>
  <si>
    <t>リーグ戦 Ｈ－２８</t>
  </si>
  <si>
    <t>葛飾アニマルズ</t>
  </si>
  <si>
    <t>組合せ表</t>
  </si>
  <si>
    <t>A１位</t>
  </si>
  <si>
    <t>Ｃ１位</t>
  </si>
  <si>
    <t>Ｄ８位</t>
  </si>
  <si>
    <t>Ｂ８位</t>
  </si>
  <si>
    <t>Ｆ４位</t>
  </si>
  <si>
    <t>Ｂ４位</t>
  </si>
  <si>
    <t>Ｄ３位</t>
  </si>
  <si>
    <t>Ｄ４位</t>
  </si>
  <si>
    <t>Ｆ３位</t>
  </si>
  <si>
    <t>Ｃ３位</t>
  </si>
  <si>
    <t>Ａ５位</t>
  </si>
  <si>
    <t>Ｄ５位</t>
  </si>
  <si>
    <t>Ａ８位</t>
  </si>
  <si>
    <t>Ｃ６位</t>
  </si>
  <si>
    <t>Ｃ７位</t>
  </si>
  <si>
    <t>Ｄ７位</t>
  </si>
  <si>
    <t>Ｂ７位</t>
  </si>
  <si>
    <t>Ａ７位</t>
  </si>
  <si>
    <t>Ｆ７位</t>
  </si>
  <si>
    <t>Ｆ１位</t>
  </si>
  <si>
    <t>Ｆ８位</t>
  </si>
  <si>
    <t>Ｅ８位</t>
  </si>
  <si>
    <t>Ｅ６位</t>
  </si>
  <si>
    <t>Ｆ５位</t>
  </si>
  <si>
    <t>Ｆ６位</t>
  </si>
  <si>
    <t>Ａ６位</t>
  </si>
  <si>
    <t>Ｂ６位</t>
  </si>
  <si>
    <t>Ａ３位</t>
  </si>
  <si>
    <t>Ｃ４位</t>
  </si>
  <si>
    <t>Ｅ４位</t>
  </si>
  <si>
    <t>Ａ４位</t>
  </si>
  <si>
    <t>Ｃ５位</t>
  </si>
  <si>
    <t>Ｂ３位</t>
  </si>
  <si>
    <t>Ｂ５位</t>
  </si>
  <si>
    <t>Ｄ６位</t>
  </si>
  <si>
    <t>Ｃ８位</t>
  </si>
  <si>
    <t>Ｄ１位</t>
  </si>
  <si>
    <t>Ｂ１位</t>
  </si>
  <si>
    <t>Ｂ２位</t>
  </si>
  <si>
    <t>Ａ２位</t>
  </si>
  <si>
    <t>Ｆ２位</t>
  </si>
  <si>
    <t>Ｅ２位</t>
  </si>
  <si>
    <t>Ｃ２位</t>
  </si>
  <si>
    <t>Ｄ２位</t>
  </si>
  <si>
    <t>Ｅ１位</t>
  </si>
  <si>
    <t>Ｅ３位</t>
  </si>
  <si>
    <t>Ｅ５位</t>
  </si>
  <si>
    <t>Ｅ７位</t>
  </si>
  <si>
    <t>Ｇ１位</t>
  </si>
  <si>
    <t>Ｇ２位</t>
  </si>
  <si>
    <t>Ｇ３位</t>
  </si>
  <si>
    <t>Ｇ４位</t>
  </si>
  <si>
    <t>Ｇ５位</t>
  </si>
  <si>
    <t>Ｇ６位</t>
  </si>
  <si>
    <t>Ｇ７位</t>
  </si>
  <si>
    <t>Ｇ８位</t>
  </si>
  <si>
    <t>Ｈ１位</t>
  </si>
  <si>
    <t>Ｈ２位</t>
  </si>
  <si>
    <t>Ｈ３位</t>
  </si>
  <si>
    <t>Ｈ４位</t>
  </si>
  <si>
    <t>Ｈ５位</t>
  </si>
  <si>
    <t>Ｈ６位</t>
  </si>
  <si>
    <t>Ｈ７位</t>
  </si>
  <si>
    <t>Ｈ８位</t>
  </si>
  <si>
    <t>中目黒イーグルス</t>
  </si>
  <si>
    <t>八潮ドリームキッズ</t>
  </si>
  <si>
    <t>不動パイレーツ</t>
  </si>
  <si>
    <t>ヤングホークス</t>
  </si>
  <si>
    <t>カバラホークス</t>
  </si>
  <si>
    <t>本村クラブ</t>
  </si>
  <si>
    <t>中央バンディーズ</t>
  </si>
  <si>
    <t>葛西ファイターズ</t>
  </si>
  <si>
    <t>淀四ライオンズ</t>
  </si>
  <si>
    <t>大雲寺スターズ</t>
  </si>
  <si>
    <t>越中島ブレーブス</t>
  </si>
  <si>
    <t>鹿骨１丁目ファイターズ</t>
  </si>
  <si>
    <t>元加賀</t>
  </si>
  <si>
    <t>高輪クラブ</t>
  </si>
  <si>
    <t>入谷レッズ</t>
  </si>
  <si>
    <t>砧南球友</t>
  </si>
  <si>
    <t>日本橋ファイターズ</t>
  </si>
  <si>
    <t>光が丘コメッツ</t>
  </si>
  <si>
    <t>金町ジャイアンツ</t>
  </si>
  <si>
    <t>品川レインボーズ</t>
  </si>
  <si>
    <t>旗の台クラブ</t>
  </si>
  <si>
    <t>新宿ドリーム</t>
  </si>
  <si>
    <t>東王ジュニア</t>
  </si>
  <si>
    <t>TM表題</t>
  </si>
  <si>
    <t>2014/2/5</t>
  </si>
  <si>
    <t xml:space="preserve">２０１４年 </t>
  </si>
  <si>
    <t>スーパーリ－グ 　　                  　　　 第８回大会  　　　        　　Aブロック     　　              ２０１４</t>
  </si>
  <si>
    <t>表題９</t>
  </si>
  <si>
    <t>表題１０</t>
  </si>
  <si>
    <t>スーパーリ－グ 　　                  　　　 第８回大会  　　　        　　Ｂブロック     　　              ２０１４</t>
  </si>
  <si>
    <t>スーパーリ－グ 　　                  　　　 第８回大会  　　　        　　Ｃブロック     　　              ２０１４</t>
  </si>
  <si>
    <t>スーパーリ－グ 　　                  　　　 第８回大会  　　　        　　Ｄブロック     　　              ２０１４</t>
  </si>
  <si>
    <t>スーパーリ－グ 　　                  　　　 第８回大会  　　　        　　Ｅブロック     　　              ２０１４</t>
  </si>
  <si>
    <t>スーパーリ－グ 　　                  　　　 第８回大会  　　　        　　Ｆブロック     　　              ２０１４</t>
  </si>
  <si>
    <t>スーパーリ－グ 　　                  　　　 第８回大会  　　　        　　Ｊブロック     　　              ２０１４</t>
  </si>
  <si>
    <t>スーパーリ－グ 　　                  　　　 第８回大会  　　　        　　Ｇブロック     　　              ２０１４</t>
  </si>
  <si>
    <t>スーパーリ－グ 　　                  　　　 第８回大会  　　　        　　Ｈブロック     　　              ２０１４</t>
  </si>
  <si>
    <t>スーパーリ－グ 　　                  　　　 第８回大会  　　　        　　Ｉブロック     　　              ２０１４</t>
  </si>
  <si>
    <t>第８回　スーパーリ－グ決勝トーナメント表</t>
  </si>
  <si>
    <t>J</t>
  </si>
  <si>
    <t>I</t>
  </si>
  <si>
    <t>Ｉブロック</t>
  </si>
  <si>
    <t>リーグ戦 Ｉ－１３</t>
  </si>
  <si>
    <t>リーグ戦 Ⅰ－６</t>
  </si>
  <si>
    <t>リーグ戦 Ⅰ－７</t>
  </si>
  <si>
    <t>リーグ戦 Ⅰ－１０</t>
  </si>
  <si>
    <t>リーグ戦Ⅰ－１</t>
  </si>
  <si>
    <t>リーグ戦Ⅰ－２</t>
  </si>
  <si>
    <t>リーグ戦Ⅰ－３</t>
  </si>
  <si>
    <t>リーグ戦Ⅰ－４</t>
  </si>
  <si>
    <t>リーグ戦Ⅰ－５</t>
  </si>
  <si>
    <t>リーグ戦Ⅰ－８</t>
  </si>
  <si>
    <t>リーグ戦 Ⅰ－９</t>
  </si>
  <si>
    <t>リーグ戦 Ⅰ－１６</t>
  </si>
  <si>
    <t>リーグ戦 Ⅰ－１７</t>
  </si>
  <si>
    <t>リーグ戦 Ⅰ－１８</t>
  </si>
  <si>
    <t>リーグ戦 Ⅰ－１９</t>
  </si>
  <si>
    <t>リーグ戦 Ⅰ－２０</t>
  </si>
  <si>
    <t>リーグ戦Ⅰ－１１</t>
  </si>
  <si>
    <t>リーグ戦ⅠＩ－１２</t>
  </si>
  <si>
    <t>リーグ戦 Ⅰ－１４</t>
  </si>
  <si>
    <t>リーグ戦 Ⅰ－１５</t>
  </si>
  <si>
    <t>リーグ戦 Ⅰ－２１</t>
  </si>
  <si>
    <t>リーグ戦 Ⅰ－２２</t>
  </si>
  <si>
    <t>リーグ戦Ⅰ－２３</t>
  </si>
  <si>
    <t>リーグ戦 Ⅰ－２４</t>
  </si>
  <si>
    <t>リーグ戦 Ⅰ－２５</t>
  </si>
  <si>
    <t>リーグ戦 Ⅰ－２６</t>
  </si>
  <si>
    <t>リーグ戦 Ⅰ－２７</t>
  </si>
  <si>
    <t>リーグ戦 Ⅰ－２８</t>
  </si>
  <si>
    <t>Ｊブロック</t>
  </si>
  <si>
    <t>リーグ戦 Ｊ－１</t>
  </si>
  <si>
    <t>リーグ戦 Ｊ－２</t>
  </si>
  <si>
    <t>リーグ戦 Ｊ－３</t>
  </si>
  <si>
    <t>リーグ戦 Ｊ－４</t>
  </si>
  <si>
    <t>リーグ戦 Ｊ－５</t>
  </si>
  <si>
    <t>リーグ戦 Ｊ－６</t>
  </si>
  <si>
    <t>リーグ戦 Ｊ－７</t>
  </si>
  <si>
    <t>リーグ戦 Ｊ－８</t>
  </si>
  <si>
    <t>リーグ戦 Ｊ－９</t>
  </si>
  <si>
    <t>リーグ戦 Ｊ－１０</t>
  </si>
  <si>
    <t>リーグ戦 Ｊ－１１</t>
  </si>
  <si>
    <t>リーグ戦 Ｊ－１２</t>
  </si>
  <si>
    <t>リーグ戦 Ｊ－１３</t>
  </si>
  <si>
    <t>リーグ戦 Ｊ－１４</t>
  </si>
  <si>
    <t>リーグ戦 Ｊ－１５</t>
  </si>
  <si>
    <t>リーグ戦 Ｊ－１６</t>
  </si>
  <si>
    <t>リーグ戦 Ｊ－１７</t>
  </si>
  <si>
    <t>リーグ戦 Ｊ－１８</t>
  </si>
  <si>
    <t>リーグ戦 Ｊ－１９</t>
  </si>
  <si>
    <t>リーグ戦 Ｊ－２０</t>
  </si>
  <si>
    <t>リーグ戦 Ｊ－２１</t>
  </si>
  <si>
    <t>リーグ戦 Ｊ－２２</t>
  </si>
  <si>
    <t>リーグ戦 Ｊ－２３</t>
  </si>
  <si>
    <t>リーグ戦 Ｊ－２４</t>
  </si>
  <si>
    <t>リーグ戦 Ｊ－２５</t>
  </si>
  <si>
    <t>リーグ戦 Ｊ－２６</t>
  </si>
  <si>
    <t>リーグ戦 Ｊ－２７</t>
  </si>
  <si>
    <t>リーグ戦 Ｊ－２８</t>
  </si>
  <si>
    <t>Ⅰ１位</t>
  </si>
  <si>
    <t>Ⅰ３位</t>
  </si>
  <si>
    <t>Ⅰ４位</t>
  </si>
  <si>
    <t>Ⅰ５位</t>
  </si>
  <si>
    <t>Ⅰ６位</t>
  </si>
  <si>
    <t>Ⅰ７位</t>
  </si>
  <si>
    <t>Ⅰ８位</t>
  </si>
  <si>
    <t>Ｊ１位</t>
  </si>
  <si>
    <t>Ｊ２位</t>
  </si>
  <si>
    <t>Ｊ３位</t>
  </si>
  <si>
    <t>Ｊ４位</t>
  </si>
  <si>
    <t>Ｊ５位</t>
  </si>
  <si>
    <t>Ｊ６位</t>
  </si>
  <si>
    <t>Ｊ７位</t>
  </si>
  <si>
    <t>Ｊ８位</t>
  </si>
  <si>
    <t>Ⅰ２位</t>
  </si>
  <si>
    <t>Ｄ２位</t>
  </si>
  <si>
    <t>Ｇ２位</t>
  </si>
  <si>
    <t>Ｈ２位</t>
  </si>
  <si>
    <t>Ｂ２位</t>
  </si>
  <si>
    <t>Ｅ１位</t>
  </si>
  <si>
    <t>Ａ２位</t>
  </si>
  <si>
    <t>Ｊ２位</t>
  </si>
  <si>
    <t>Ｆ２位</t>
  </si>
  <si>
    <t>Ｅ２位</t>
  </si>
  <si>
    <t>Ｃ２位</t>
  </si>
  <si>
    <t>池雪ジュニアＳ</t>
  </si>
  <si>
    <t>西田野球クラブ</t>
  </si>
  <si>
    <t>大島中央</t>
  </si>
  <si>
    <t>ブルースカイズ</t>
  </si>
  <si>
    <t>トゥールスジュニア</t>
  </si>
  <si>
    <t>レッドサンズ</t>
  </si>
  <si>
    <t>高島エイト</t>
  </si>
  <si>
    <t>ゼットタイガー</t>
  </si>
  <si>
    <t>ＬＣジュニア</t>
  </si>
  <si>
    <t>有馬スワローズ</t>
  </si>
  <si>
    <t>大森ファイターズ</t>
  </si>
  <si>
    <t>球友ジュニアーズ</t>
  </si>
  <si>
    <t>出雲ライオンズ</t>
  </si>
  <si>
    <t>フレール</t>
  </si>
  <si>
    <t>春日橋ファイターズ</t>
  </si>
  <si>
    <t>興宮ファイターズ</t>
  </si>
  <si>
    <t>船四アタックス</t>
  </si>
  <si>
    <t>ジャパンキングス</t>
  </si>
  <si>
    <t>フィールドキッズ</t>
  </si>
  <si>
    <t>ニュー愛宕</t>
  </si>
  <si>
    <t>ゴッドイーグルス</t>
  </si>
  <si>
    <t>東陽フェニックス</t>
  </si>
  <si>
    <t>東雲メッツ</t>
  </si>
  <si>
    <t>落一アポロ</t>
  </si>
  <si>
    <t>新宿サニー</t>
  </si>
  <si>
    <t>雑司ヶ谷ヤング</t>
  </si>
  <si>
    <t>大塚スネイクス</t>
  </si>
  <si>
    <t>駒込ベアーズ</t>
  </si>
  <si>
    <t>フェニックス</t>
  </si>
  <si>
    <t>リトルロジャース</t>
  </si>
  <si>
    <t>中央フェニックス</t>
  </si>
  <si>
    <t>晴海アポローズ</t>
  </si>
  <si>
    <t>山野Ｒイーグルス</t>
  </si>
  <si>
    <t>玉川</t>
  </si>
  <si>
    <t>怒涛ジャガーズ</t>
  </si>
  <si>
    <t>荒川コンドル</t>
  </si>
  <si>
    <t>ラビットタイガース</t>
  </si>
  <si>
    <t>アヤメＪｒ</t>
  </si>
  <si>
    <t>赤塚アントラーズ</t>
  </si>
  <si>
    <t>Ｇファイターズ</t>
  </si>
  <si>
    <t>墨田スターズ</t>
  </si>
  <si>
    <t>番町エンジェルス</t>
  </si>
  <si>
    <t>茗荷谷クラブ</t>
  </si>
  <si>
    <t>文京パワーズ</t>
  </si>
  <si>
    <t>菊坂ファイヤーズ</t>
  </si>
  <si>
    <t>礫川</t>
  </si>
  <si>
    <t>高井戸東少年野球</t>
  </si>
  <si>
    <t>久我山イーグルス</t>
  </si>
  <si>
    <t>桃五少年野球クラブ</t>
  </si>
  <si>
    <t>オール麻布</t>
  </si>
  <si>
    <t>品川ツインバード</t>
  </si>
  <si>
    <t>品川Ｂレーシング</t>
  </si>
  <si>
    <t>碑文谷クラウンズ</t>
  </si>
  <si>
    <t>ブラックキラーズ</t>
  </si>
  <si>
    <t>ブロック長</t>
  </si>
  <si>
    <t>副ブロック長</t>
  </si>
  <si>
    <t>大田区</t>
  </si>
  <si>
    <t>Ｅ・Ｉ×</t>
  </si>
  <si>
    <t>江戸川区</t>
  </si>
  <si>
    <t>Ｂ×</t>
  </si>
  <si>
    <t>渋谷区</t>
  </si>
  <si>
    <t>○</t>
  </si>
  <si>
    <t>江東区</t>
  </si>
  <si>
    <t>Ａ・Ｆ×</t>
  </si>
  <si>
    <t>新宿区</t>
  </si>
  <si>
    <t>Ｈ×</t>
  </si>
  <si>
    <t>豊島区</t>
  </si>
  <si>
    <t>台東区</t>
  </si>
  <si>
    <t>Ｉ×</t>
  </si>
  <si>
    <t>中央区</t>
  </si>
  <si>
    <t>Ｊ×</t>
  </si>
  <si>
    <t>世田谷区</t>
  </si>
  <si>
    <t>荒川区</t>
  </si>
  <si>
    <t>Ｇ×</t>
  </si>
  <si>
    <t>葛飾区</t>
  </si>
  <si>
    <t>Ｃ×</t>
  </si>
  <si>
    <t>板橋区</t>
  </si>
  <si>
    <t>墨田区</t>
  </si>
  <si>
    <t>千代田区</t>
  </si>
  <si>
    <t>文京区</t>
  </si>
  <si>
    <t>目黒区</t>
  </si>
  <si>
    <t>Ｂ・Ｄ×</t>
  </si>
  <si>
    <t>足立区</t>
  </si>
  <si>
    <t>Ａ×</t>
  </si>
  <si>
    <t>杉並区</t>
  </si>
  <si>
    <t>Ｅ×</t>
  </si>
  <si>
    <t>港区</t>
  </si>
  <si>
    <t>品川区</t>
  </si>
  <si>
    <t>Ｃ・Ｊ×</t>
  </si>
  <si>
    <t>練馬区</t>
  </si>
  <si>
    <t>Ｄ・Ｇ×</t>
  </si>
  <si>
    <t>レッドファイヤーズ</t>
  </si>
  <si>
    <t>ブラザースクラブ</t>
  </si>
  <si>
    <t>○</t>
  </si>
  <si>
    <t>●</t>
  </si>
  <si>
    <t>●</t>
  </si>
  <si>
    <t>○</t>
  </si>
  <si>
    <t>●</t>
  </si>
  <si>
    <t>●</t>
  </si>
  <si>
    <t>○</t>
  </si>
  <si>
    <t>○</t>
  </si>
  <si>
    <t>●</t>
  </si>
  <si>
    <t>△</t>
  </si>
  <si>
    <t>●</t>
  </si>
  <si>
    <t>○</t>
  </si>
  <si>
    <t>△</t>
  </si>
  <si>
    <t>○</t>
  </si>
  <si>
    <t>●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</si>
  <si>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</si>
  <si>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</si>
  <si>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</si>
  <si>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</si>
  <si>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</si>
  <si>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</si>
  <si>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</si>
  <si>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</si>
  <si>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</si>
  <si>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</si>
  <si>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●</t>
  </si>
  <si>
    <t>○</t>
  </si>
  <si>
    <t>○</t>
  </si>
  <si>
    <t>●</t>
  </si>
  <si>
    <t>○</t>
  </si>
  <si>
    <t>●</t>
  </si>
  <si>
    <t>●</t>
  </si>
  <si>
    <t>●</t>
  </si>
  <si>
    <t>○</t>
  </si>
  <si>
    <t>●</t>
  </si>
  <si>
    <t>○</t>
  </si>
  <si>
    <t>○</t>
  </si>
  <si>
    <t>●</t>
  </si>
  <si>
    <t>A</t>
  </si>
  <si>
    <t>-</t>
  </si>
  <si>
    <t>○</t>
  </si>
  <si>
    <t>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</si>
</sst>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/d"/>
    <numFmt numFmtId="178" formatCode="m/d;@"/>
    <numFmt numFmtId="179" formatCode="0_ "/>
    <numFmt numFmtId="180" formatCode="&quot;〒&quot;"/>
    <numFmt numFmtId="181" formatCode="&quot;〒&quot;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F800]dddd\,\ mmmm\ dd\,\ yyyy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double"/>
      <sz val="16"/>
      <name val="ＭＳ Ｐ明朝"/>
      <family val="1"/>
    </font>
    <font>
      <b/>
      <u val="double"/>
      <sz val="20"/>
      <name val="ＭＳ Ｐ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6"/>
      <color indexed="10"/>
      <name val="ＭＳ Ｐ明朝"/>
      <family val="1"/>
    </font>
    <font>
      <b/>
      <sz val="11"/>
      <color indexed="9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color rgb="FFFF0000"/>
      <name val="ＭＳ Ｐ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Alignment="1">
      <alignment horizontal="left"/>
    </xf>
    <xf numFmtId="0" fontId="3" fillId="0" borderId="12" xfId="0" applyFont="1" applyFill="1" applyBorder="1" applyAlignment="1" quotePrefix="1">
      <alignment horizontal="center" vertical="justify"/>
    </xf>
    <xf numFmtId="0" fontId="3" fillId="0" borderId="12" xfId="0" applyFont="1" applyFill="1" applyBorder="1" applyAlignment="1" quotePrefix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Fill="1" applyAlignment="1">
      <alignment/>
    </xf>
    <xf numFmtId="0" fontId="3" fillId="0" borderId="14" xfId="0" applyFont="1" applyFill="1" applyBorder="1" applyAlignment="1" quotePrefix="1">
      <alignment horizontal="center" vertical="justify"/>
    </xf>
    <xf numFmtId="0" fontId="3" fillId="0" borderId="1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6" fillId="24" borderId="0" xfId="0" applyFont="1" applyFill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3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3" fillId="24" borderId="16" xfId="0" applyFont="1" applyFill="1" applyBorder="1" applyAlignment="1">
      <alignment/>
    </xf>
    <xf numFmtId="0" fontId="3" fillId="24" borderId="18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34" fillId="0" borderId="0" xfId="0" applyFont="1" applyFill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9" fillId="0" borderId="0" xfId="0" applyFont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6" xfId="0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8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3" fillId="27" borderId="17" xfId="0" applyFont="1" applyFill="1" applyBorder="1" applyAlignment="1">
      <alignment horizontal="center" vertical="center"/>
    </xf>
    <xf numFmtId="0" fontId="3" fillId="27" borderId="11" xfId="0" applyFont="1" applyFill="1" applyBorder="1" applyAlignment="1">
      <alignment horizontal="center" vertical="center"/>
    </xf>
    <xf numFmtId="0" fontId="3" fillId="27" borderId="18" xfId="0" applyFont="1" applyFill="1" applyBorder="1" applyAlignment="1">
      <alignment horizontal="center" vertical="center"/>
    </xf>
    <xf numFmtId="0" fontId="3" fillId="27" borderId="19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 quotePrefix="1">
      <alignment horizontal="center" vertical="center"/>
    </xf>
    <xf numFmtId="176" fontId="3" fillId="0" borderId="21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distributed" textRotation="255"/>
    </xf>
    <xf numFmtId="0" fontId="3" fillId="0" borderId="23" xfId="0" applyFont="1" applyFill="1" applyBorder="1" applyAlignment="1" quotePrefix="1">
      <alignment horizontal="center" vertical="distributed" textRotation="255"/>
    </xf>
    <xf numFmtId="0" fontId="3" fillId="0" borderId="15" xfId="0" applyFont="1" applyFill="1" applyBorder="1" applyAlignment="1" quotePrefix="1">
      <alignment horizontal="center" vertical="distributed" textRotation="255"/>
    </xf>
    <xf numFmtId="176" fontId="3" fillId="0" borderId="17" xfId="0" applyNumberFormat="1" applyFont="1" applyFill="1" applyBorder="1" applyAlignment="1" quotePrefix="1">
      <alignment horizontal="center" vertical="center"/>
    </xf>
    <xf numFmtId="176" fontId="3" fillId="0" borderId="19" xfId="0" applyNumberFormat="1" applyFont="1" applyFill="1" applyBorder="1" applyAlignment="1" quotePrefix="1">
      <alignment horizontal="center" vertical="center"/>
    </xf>
    <xf numFmtId="0" fontId="33" fillId="0" borderId="14" xfId="0" applyFont="1" applyFill="1" applyBorder="1" applyAlignment="1" quotePrefix="1">
      <alignment horizontal="distributed" vertical="center"/>
    </xf>
    <xf numFmtId="0" fontId="33" fillId="0" borderId="14" xfId="0" applyFont="1" applyFill="1" applyBorder="1" applyAlignment="1">
      <alignment horizontal="distributed" vertical="center"/>
    </xf>
    <xf numFmtId="0" fontId="33" fillId="0" borderId="14" xfId="0" applyFont="1" applyFill="1" applyBorder="1" applyAlignment="1" quotePrefix="1">
      <alignment horizontal="center" vertical="distributed" textRotation="255"/>
    </xf>
    <xf numFmtId="0" fontId="33" fillId="0" borderId="23" xfId="0" applyFont="1" applyFill="1" applyBorder="1" applyAlignment="1" quotePrefix="1">
      <alignment horizontal="center" vertical="distributed" textRotation="255"/>
    </xf>
    <xf numFmtId="0" fontId="33" fillId="0" borderId="15" xfId="0" applyFont="1" applyFill="1" applyBorder="1" applyAlignment="1" quotePrefix="1">
      <alignment horizontal="center" vertical="distributed" textRotation="255"/>
    </xf>
    <xf numFmtId="0" fontId="8" fillId="8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/>
    </xf>
    <xf numFmtId="0" fontId="8" fillId="23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 shrinkToFit="1"/>
    </xf>
    <xf numFmtId="0" fontId="8" fillId="28" borderId="0" xfId="0" applyFont="1" applyFill="1" applyAlignment="1">
      <alignment horizontal="center" vertical="center" shrinkToFit="1"/>
    </xf>
    <xf numFmtId="0" fontId="8" fillId="3" borderId="0" xfId="0" applyFont="1" applyFill="1" applyAlignment="1">
      <alignment horizontal="center" vertical="center" shrinkToFit="1"/>
    </xf>
    <xf numFmtId="0" fontId="8" fillId="11" borderId="0" xfId="0" applyFont="1" applyFill="1" applyAlignment="1">
      <alignment horizontal="center" vertical="center" shrinkToFit="1"/>
    </xf>
    <xf numFmtId="0" fontId="31" fillId="29" borderId="0" xfId="0" applyFont="1" applyFill="1" applyAlignment="1">
      <alignment horizontal="center" vertical="center" shrinkToFit="1"/>
    </xf>
    <xf numFmtId="0" fontId="8" fillId="10" borderId="0" xfId="0" applyFont="1" applyFill="1" applyAlignment="1">
      <alignment horizontal="center" vertical="center" shrinkToFit="1"/>
    </xf>
    <xf numFmtId="0" fontId="8" fillId="17" borderId="0" xfId="0" applyFont="1" applyFill="1" applyAlignment="1">
      <alignment horizontal="center" vertical="center" shrinkToFit="1"/>
    </xf>
    <xf numFmtId="0" fontId="8" fillId="30" borderId="0" xfId="0" applyFont="1" applyFill="1" applyAlignment="1">
      <alignment horizontal="center" vertical="center" shrinkToFit="1"/>
    </xf>
    <xf numFmtId="186" fontId="3" fillId="0" borderId="0" xfId="58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8" fillId="24" borderId="0" xfId="0" applyFont="1" applyFill="1" applyAlignment="1">
      <alignment horizontal="distributed" vertical="center"/>
    </xf>
    <xf numFmtId="0" fontId="8" fillId="24" borderId="0" xfId="0" applyFont="1" applyFill="1" applyAlignment="1">
      <alignment horizontal="center" vertical="center" shrinkToFit="1"/>
    </xf>
    <xf numFmtId="0" fontId="3" fillId="24" borderId="0" xfId="0" applyFont="1" applyFill="1" applyAlignment="1">
      <alignment horizontal="distributed" vertical="center"/>
    </xf>
    <xf numFmtId="0" fontId="27" fillId="24" borderId="0" xfId="0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186" fontId="3" fillId="24" borderId="0" xfId="58" applyNumberFormat="1" applyFont="1" applyFill="1" applyAlignment="1">
      <alignment horizontal="right" vertical="top"/>
    </xf>
    <xf numFmtId="0" fontId="2" fillId="24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6"/>
  <sheetViews>
    <sheetView tabSelected="1" zoomScale="80" zoomScaleNormal="80" zoomScalePageLayoutView="0" workbookViewId="0" topLeftCell="A241">
      <selection activeCell="AK275" sqref="AK275"/>
    </sheetView>
  </sheetViews>
  <sheetFormatPr defaultColWidth="9.00390625" defaultRowHeight="13.5"/>
  <cols>
    <col min="1" max="1" width="4.00390625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6" width="3.125" style="4" customWidth="1"/>
    <col min="27" max="33" width="6.625" style="4" customWidth="1"/>
    <col min="34" max="16384" width="9.00390625" style="4" customWidth="1"/>
  </cols>
  <sheetData>
    <row r="1" spans="2:26" ht="13.5">
      <c r="B1" s="10" t="str">
        <f>+データ１!$B$2</f>
        <v>2014/2/5</v>
      </c>
      <c r="C1" s="7" t="str">
        <f>+データ１!$B$4</f>
        <v>２０１４年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2:33" ht="129.75" customHeight="1">
      <c r="B2" s="20" t="str">
        <f>+データ１!B6</f>
        <v>スーパーリ－グ 　　                  　　　 第８回大会  　　　        　　Aブロック     　　              ２０１４</v>
      </c>
      <c r="C2" s="113" t="str">
        <f>+IF(B3="","",+B3)</f>
        <v>カバラホークス</v>
      </c>
      <c r="D2" s="114"/>
      <c r="E2" s="115"/>
      <c r="F2" s="113" t="str">
        <f>+IF(B5="","",+B5)</f>
        <v>品川ツインバード</v>
      </c>
      <c r="G2" s="114"/>
      <c r="H2" s="115"/>
      <c r="I2" s="113" t="str">
        <f>+IF(B7="","",+B7)</f>
        <v>フレール</v>
      </c>
      <c r="J2" s="114"/>
      <c r="K2" s="115"/>
      <c r="L2" s="113" t="str">
        <f>+IF(B9="","",+B9)</f>
        <v>晴海アポローズ</v>
      </c>
      <c r="M2" s="114"/>
      <c r="N2" s="115"/>
      <c r="O2" s="113" t="str">
        <f>+IF(B11="","",+B11)</f>
        <v>砧南球友</v>
      </c>
      <c r="P2" s="114"/>
      <c r="Q2" s="115"/>
      <c r="R2" s="113" t="str">
        <f>+IF(B13="","",+B13)</f>
        <v>東王ジュニア</v>
      </c>
      <c r="S2" s="114"/>
      <c r="T2" s="115"/>
      <c r="U2" s="113" t="str">
        <f>+IF(B15="","",+B15)</f>
        <v>落一アポロ</v>
      </c>
      <c r="V2" s="114"/>
      <c r="W2" s="115"/>
      <c r="X2" s="113" t="str">
        <f>+IF(B17="","",+B17)</f>
        <v>番町エンジェルス</v>
      </c>
      <c r="Y2" s="114"/>
      <c r="Z2" s="115"/>
      <c r="AA2" s="21" t="s">
        <v>0</v>
      </c>
      <c r="AB2" s="14" t="s">
        <v>1</v>
      </c>
      <c r="AC2" s="14" t="s">
        <v>2</v>
      </c>
      <c r="AD2" s="12" t="s">
        <v>21</v>
      </c>
      <c r="AE2" s="13" t="s">
        <v>23</v>
      </c>
      <c r="AF2" s="13" t="s">
        <v>24</v>
      </c>
      <c r="AG2" s="12" t="s">
        <v>22</v>
      </c>
    </row>
    <row r="3" spans="1:33" ht="15.75" customHeight="1">
      <c r="A3" s="104">
        <v>1</v>
      </c>
      <c r="B3" s="105" t="str">
        <f>IF(データ２!B2="","",VLOOKUP(A3,データ２!$A$2:$B$160,2))</f>
        <v>カバラホークス</v>
      </c>
      <c r="C3" s="107" t="s">
        <v>53</v>
      </c>
      <c r="D3" s="108"/>
      <c r="E3" s="109"/>
      <c r="F3" s="88"/>
      <c r="G3" s="89"/>
      <c r="H3" s="90"/>
      <c r="I3" s="88"/>
      <c r="J3" s="89"/>
      <c r="K3" s="90"/>
      <c r="L3" s="88"/>
      <c r="M3" s="89"/>
      <c r="N3" s="90"/>
      <c r="O3" s="22" t="s">
        <v>55</v>
      </c>
      <c r="P3" s="23" t="s">
        <v>54</v>
      </c>
      <c r="Q3" s="24">
        <v>18</v>
      </c>
      <c r="R3" s="88"/>
      <c r="S3" s="89"/>
      <c r="T3" s="90"/>
      <c r="U3" s="22" t="s">
        <v>55</v>
      </c>
      <c r="V3" s="23" t="s">
        <v>54</v>
      </c>
      <c r="W3" s="24">
        <v>5</v>
      </c>
      <c r="X3" s="22" t="s">
        <v>55</v>
      </c>
      <c r="Y3" s="23" t="s">
        <v>54</v>
      </c>
      <c r="Z3" s="24">
        <v>1</v>
      </c>
      <c r="AA3" s="116">
        <f>COUNTIF(C3:Z4,"○")</f>
        <v>4</v>
      </c>
      <c r="AB3" s="102">
        <f>COUNTIF(C3:Z4,"●")</f>
        <v>0</v>
      </c>
      <c r="AC3" s="102">
        <f>COUNTIF(C3:Z4,"△")</f>
        <v>0</v>
      </c>
      <c r="AD3" s="102">
        <f>+AA3*3+AC3*1</f>
        <v>12</v>
      </c>
      <c r="AE3" s="102">
        <f>+E4+H4+K4+N4+Q4+T4+W4+Z4</f>
        <v>14</v>
      </c>
      <c r="AF3" s="102">
        <f>+C4+F4+I4+L4+O4+R4+U4+X4</f>
        <v>57</v>
      </c>
      <c r="AG3" s="102">
        <f>+RANK(AD3,$AD$3:$AD$18,0)</f>
        <v>1</v>
      </c>
    </row>
    <row r="4" spans="1:33" ht="15.75" customHeight="1">
      <c r="A4" s="104"/>
      <c r="B4" s="106"/>
      <c r="C4" s="110"/>
      <c r="D4" s="111"/>
      <c r="E4" s="112"/>
      <c r="F4" s="91">
        <v>23</v>
      </c>
      <c r="G4" s="92" t="s">
        <v>546</v>
      </c>
      <c r="H4" s="93">
        <v>1</v>
      </c>
      <c r="I4" s="91">
        <v>14</v>
      </c>
      <c r="J4" s="92" t="s">
        <v>570</v>
      </c>
      <c r="K4" s="93">
        <v>8</v>
      </c>
      <c r="L4" s="91">
        <v>6</v>
      </c>
      <c r="M4" s="92" t="s">
        <v>546</v>
      </c>
      <c r="N4" s="93">
        <v>5</v>
      </c>
      <c r="O4" s="25"/>
      <c r="P4" s="26" t="s">
        <v>54</v>
      </c>
      <c r="Q4" s="27"/>
      <c r="R4" s="91">
        <v>14</v>
      </c>
      <c r="S4" s="92" t="s">
        <v>578</v>
      </c>
      <c r="T4" s="93">
        <v>0</v>
      </c>
      <c r="U4" s="25"/>
      <c r="V4" s="26" t="s">
        <v>54</v>
      </c>
      <c r="W4" s="27"/>
      <c r="X4" s="25"/>
      <c r="Y4" s="26" t="s">
        <v>54</v>
      </c>
      <c r="Z4" s="27"/>
      <c r="AA4" s="117"/>
      <c r="AB4" s="103"/>
      <c r="AC4" s="103"/>
      <c r="AD4" s="103"/>
      <c r="AE4" s="103"/>
      <c r="AF4" s="103"/>
      <c r="AG4" s="103"/>
    </row>
    <row r="5" spans="1:33" ht="15.75" customHeight="1">
      <c r="A5" s="104">
        <v>2</v>
      </c>
      <c r="B5" s="105" t="str">
        <f>IF(データ２!B4="","",VLOOKUP(A5,データ２!$A$2:$B$160,2))</f>
        <v>品川ツインバード</v>
      </c>
      <c r="C5" s="82"/>
      <c r="D5" s="83"/>
      <c r="E5" s="84"/>
      <c r="F5" s="107" t="s">
        <v>53</v>
      </c>
      <c r="G5" s="108"/>
      <c r="H5" s="109"/>
      <c r="I5" s="82"/>
      <c r="J5" s="83"/>
      <c r="K5" s="84"/>
      <c r="L5" s="22" t="s">
        <v>55</v>
      </c>
      <c r="M5" s="23" t="s">
        <v>54</v>
      </c>
      <c r="N5" s="24">
        <v>19</v>
      </c>
      <c r="O5" s="22" t="s">
        <v>55</v>
      </c>
      <c r="P5" s="23" t="s">
        <v>54</v>
      </c>
      <c r="Q5" s="24">
        <v>14</v>
      </c>
      <c r="R5" s="88"/>
      <c r="S5" s="89"/>
      <c r="T5" s="90"/>
      <c r="U5" s="82"/>
      <c r="V5" s="83"/>
      <c r="W5" s="84"/>
      <c r="X5" s="22" t="s">
        <v>55</v>
      </c>
      <c r="Y5" s="23" t="s">
        <v>54</v>
      </c>
      <c r="Z5" s="24">
        <v>8</v>
      </c>
      <c r="AA5" s="116">
        <f>COUNTIF(C5:Z6,"○")</f>
        <v>1</v>
      </c>
      <c r="AB5" s="102">
        <f>COUNTIF(C5:Z6,"●")</f>
        <v>3</v>
      </c>
      <c r="AC5" s="102">
        <f>COUNTIF(C5:Z6,"△")</f>
        <v>0</v>
      </c>
      <c r="AD5" s="102">
        <f>+AA5*3+AC5*1</f>
        <v>3</v>
      </c>
      <c r="AE5" s="102">
        <f>+E6+H6+K6+N6+Q6+T6+W6+Z6</f>
        <v>57</v>
      </c>
      <c r="AF5" s="102">
        <f>+C6+F6+I6+L6+O6+R6+U6+X6</f>
        <v>23</v>
      </c>
      <c r="AG5" s="102">
        <v>6</v>
      </c>
    </row>
    <row r="6" spans="1:33" ht="15.75" customHeight="1">
      <c r="A6" s="104"/>
      <c r="B6" s="106"/>
      <c r="C6" s="85">
        <v>1</v>
      </c>
      <c r="D6" s="86" t="s">
        <v>547</v>
      </c>
      <c r="E6" s="87">
        <v>27</v>
      </c>
      <c r="F6" s="110"/>
      <c r="G6" s="111"/>
      <c r="H6" s="112"/>
      <c r="I6" s="85">
        <v>3</v>
      </c>
      <c r="J6" s="86" t="s">
        <v>548</v>
      </c>
      <c r="K6" s="87">
        <v>9</v>
      </c>
      <c r="L6" s="25"/>
      <c r="M6" s="26" t="s">
        <v>54</v>
      </c>
      <c r="N6" s="27"/>
      <c r="O6" s="25"/>
      <c r="P6" s="26" t="s">
        <v>54</v>
      </c>
      <c r="Q6" s="27"/>
      <c r="R6" s="91">
        <v>13</v>
      </c>
      <c r="S6" s="92" t="s">
        <v>550</v>
      </c>
      <c r="T6" s="93">
        <v>12</v>
      </c>
      <c r="U6" s="85">
        <v>6</v>
      </c>
      <c r="V6" s="86" t="s">
        <v>577</v>
      </c>
      <c r="W6" s="87">
        <v>9</v>
      </c>
      <c r="X6" s="25"/>
      <c r="Y6" s="26" t="s">
        <v>54</v>
      </c>
      <c r="Z6" s="27"/>
      <c r="AA6" s="117"/>
      <c r="AB6" s="103"/>
      <c r="AC6" s="103"/>
      <c r="AD6" s="103"/>
      <c r="AE6" s="103"/>
      <c r="AF6" s="103"/>
      <c r="AG6" s="103"/>
    </row>
    <row r="7" spans="1:33" ht="15.75" customHeight="1">
      <c r="A7" s="104">
        <v>3</v>
      </c>
      <c r="B7" s="105" t="str">
        <f>IF(データ２!B6="","",VLOOKUP(A7,データ２!$A$2:$B$160,2))</f>
        <v>フレール</v>
      </c>
      <c r="C7" s="82"/>
      <c r="D7" s="83"/>
      <c r="E7" s="84"/>
      <c r="F7" s="88"/>
      <c r="G7" s="89"/>
      <c r="H7" s="90"/>
      <c r="I7" s="107" t="s">
        <v>53</v>
      </c>
      <c r="J7" s="108"/>
      <c r="K7" s="109"/>
      <c r="L7" s="22" t="s">
        <v>55</v>
      </c>
      <c r="M7" s="23" t="s">
        <v>54</v>
      </c>
      <c r="N7" s="24">
        <v>15</v>
      </c>
      <c r="O7" s="22" t="s">
        <v>55</v>
      </c>
      <c r="P7" s="23" t="s">
        <v>54</v>
      </c>
      <c r="Q7" s="24">
        <v>7</v>
      </c>
      <c r="R7" s="22" t="s">
        <v>55</v>
      </c>
      <c r="S7" s="23" t="s">
        <v>54</v>
      </c>
      <c r="T7" s="24">
        <v>3</v>
      </c>
      <c r="U7" s="22" t="s">
        <v>55</v>
      </c>
      <c r="V7" s="23" t="s">
        <v>54</v>
      </c>
      <c r="W7" s="24">
        <v>9</v>
      </c>
      <c r="X7" s="88"/>
      <c r="Y7" s="89"/>
      <c r="Z7" s="90"/>
      <c r="AA7" s="116">
        <f>COUNTIF(C7:Z8,"○")</f>
        <v>2</v>
      </c>
      <c r="AB7" s="102">
        <f>COUNTIF(C7:Z8,"●")</f>
        <v>1</v>
      </c>
      <c r="AC7" s="102">
        <f>COUNTIF(C7:Z8,"△")</f>
        <v>0</v>
      </c>
      <c r="AD7" s="102">
        <f>+AA7*3+AC7*1</f>
        <v>6</v>
      </c>
      <c r="AE7" s="102">
        <f>+E8+H8+K8+N8+Q8+T8+W8+Z8</f>
        <v>19</v>
      </c>
      <c r="AF7" s="102">
        <f>+C8+F8+I8+L8+O8+R8+U8+X8</f>
        <v>35</v>
      </c>
      <c r="AG7" s="102">
        <f>+RANK(AD7,$AD$3:$AD$18,0)</f>
        <v>3</v>
      </c>
    </row>
    <row r="8" spans="1:33" ht="15.75" customHeight="1">
      <c r="A8" s="104"/>
      <c r="B8" s="106"/>
      <c r="C8" s="85">
        <v>8</v>
      </c>
      <c r="D8" s="86" t="s">
        <v>571</v>
      </c>
      <c r="E8" s="87">
        <v>14</v>
      </c>
      <c r="F8" s="91">
        <v>9</v>
      </c>
      <c r="G8" s="92" t="s">
        <v>549</v>
      </c>
      <c r="H8" s="93">
        <v>3</v>
      </c>
      <c r="I8" s="110"/>
      <c r="J8" s="111"/>
      <c r="K8" s="112"/>
      <c r="L8" s="25"/>
      <c r="M8" s="26" t="s">
        <v>54</v>
      </c>
      <c r="N8" s="27"/>
      <c r="O8" s="25"/>
      <c r="P8" s="26" t="s">
        <v>54</v>
      </c>
      <c r="Q8" s="27"/>
      <c r="R8" s="25"/>
      <c r="S8" s="26" t="s">
        <v>54</v>
      </c>
      <c r="T8" s="27"/>
      <c r="U8" s="25"/>
      <c r="V8" s="26" t="s">
        <v>54</v>
      </c>
      <c r="W8" s="27"/>
      <c r="X8" s="91">
        <v>18</v>
      </c>
      <c r="Y8" s="92" t="s">
        <v>583</v>
      </c>
      <c r="Z8" s="93">
        <v>2</v>
      </c>
      <c r="AA8" s="117"/>
      <c r="AB8" s="103"/>
      <c r="AC8" s="103"/>
      <c r="AD8" s="103"/>
      <c r="AE8" s="103"/>
      <c r="AF8" s="103"/>
      <c r="AG8" s="103"/>
    </row>
    <row r="9" spans="1:33" ht="15.75" customHeight="1">
      <c r="A9" s="104">
        <v>4</v>
      </c>
      <c r="B9" s="105" t="str">
        <f>IF(データ２!B8="","",VLOOKUP(A9,データ２!$A$2:$B$160,2))</f>
        <v>晴海アポローズ</v>
      </c>
      <c r="C9" s="82"/>
      <c r="D9" s="83"/>
      <c r="E9" s="84"/>
      <c r="F9" s="22" t="s">
        <v>55</v>
      </c>
      <c r="G9" s="23" t="s">
        <v>54</v>
      </c>
      <c r="H9" s="24">
        <v>19</v>
      </c>
      <c r="I9" s="22" t="s">
        <v>55</v>
      </c>
      <c r="J9" s="23" t="s">
        <v>54</v>
      </c>
      <c r="K9" s="24">
        <v>15</v>
      </c>
      <c r="L9" s="107" t="s">
        <v>53</v>
      </c>
      <c r="M9" s="108"/>
      <c r="N9" s="109"/>
      <c r="O9" s="88"/>
      <c r="P9" s="89"/>
      <c r="Q9" s="90"/>
      <c r="R9" s="22" t="s">
        <v>55</v>
      </c>
      <c r="S9" s="23" t="s">
        <v>54</v>
      </c>
      <c r="T9" s="24">
        <v>10</v>
      </c>
      <c r="U9" s="88"/>
      <c r="V9" s="89"/>
      <c r="W9" s="90"/>
      <c r="X9" s="88"/>
      <c r="Y9" s="89"/>
      <c r="Z9" s="90"/>
      <c r="AA9" s="116">
        <f>COUNTIF(C9:Z10,"○")</f>
        <v>3</v>
      </c>
      <c r="AB9" s="102">
        <f>COUNTIF(C9:Z10,"●")</f>
        <v>1</v>
      </c>
      <c r="AC9" s="102">
        <f>COUNTIF(C9:Z10,"△")</f>
        <v>0</v>
      </c>
      <c r="AD9" s="102">
        <f>+AA9*3+AC9*1</f>
        <v>9</v>
      </c>
      <c r="AE9" s="102">
        <f>+E10+H10+K10+N10+Q10+T10+W10+Z10</f>
        <v>8</v>
      </c>
      <c r="AF9" s="102">
        <f>+C10+F10+I10+L10+O10+R10+U10+X10</f>
        <v>45</v>
      </c>
      <c r="AG9" s="102">
        <v>2</v>
      </c>
    </row>
    <row r="10" spans="1:33" ht="15.75" customHeight="1">
      <c r="A10" s="104"/>
      <c r="B10" s="106"/>
      <c r="C10" s="85">
        <v>5</v>
      </c>
      <c r="D10" s="86" t="s">
        <v>547</v>
      </c>
      <c r="E10" s="87">
        <v>6</v>
      </c>
      <c r="F10" s="25"/>
      <c r="G10" s="26" t="s">
        <v>54</v>
      </c>
      <c r="H10" s="27"/>
      <c r="I10" s="25"/>
      <c r="J10" s="26" t="s">
        <v>54</v>
      </c>
      <c r="K10" s="27"/>
      <c r="L10" s="110"/>
      <c r="M10" s="111"/>
      <c r="N10" s="112"/>
      <c r="O10" s="91">
        <v>16</v>
      </c>
      <c r="P10" s="92" t="s">
        <v>558</v>
      </c>
      <c r="Q10" s="93">
        <v>0</v>
      </c>
      <c r="R10" s="25"/>
      <c r="S10" s="26" t="s">
        <v>54</v>
      </c>
      <c r="T10" s="27"/>
      <c r="U10" s="91">
        <v>7</v>
      </c>
      <c r="V10" s="92" t="s">
        <v>550</v>
      </c>
      <c r="W10" s="93">
        <v>2</v>
      </c>
      <c r="X10" s="91">
        <v>17</v>
      </c>
      <c r="Y10" s="92" t="s">
        <v>511</v>
      </c>
      <c r="Z10" s="93">
        <v>0</v>
      </c>
      <c r="AA10" s="117"/>
      <c r="AB10" s="103"/>
      <c r="AC10" s="103"/>
      <c r="AD10" s="103"/>
      <c r="AE10" s="103"/>
      <c r="AF10" s="103"/>
      <c r="AG10" s="103"/>
    </row>
    <row r="11" spans="1:33" ht="15.75" customHeight="1">
      <c r="A11" s="104">
        <v>5</v>
      </c>
      <c r="B11" s="105" t="str">
        <f>IF(データ２!B10="","",VLOOKUP(A11,データ２!$A$2:$B$160,2))</f>
        <v>砧南球友</v>
      </c>
      <c r="C11" s="22" t="s">
        <v>55</v>
      </c>
      <c r="D11" s="23" t="s">
        <v>54</v>
      </c>
      <c r="E11" s="24">
        <v>18</v>
      </c>
      <c r="F11" s="22" t="s">
        <v>55</v>
      </c>
      <c r="G11" s="23" t="s">
        <v>54</v>
      </c>
      <c r="H11" s="24">
        <v>14</v>
      </c>
      <c r="I11" s="22" t="s">
        <v>55</v>
      </c>
      <c r="J11" s="23" t="s">
        <v>54</v>
      </c>
      <c r="K11" s="24">
        <v>7</v>
      </c>
      <c r="L11" s="82"/>
      <c r="M11" s="83"/>
      <c r="N11" s="84"/>
      <c r="O11" s="107" t="s">
        <v>53</v>
      </c>
      <c r="P11" s="108"/>
      <c r="Q11" s="109"/>
      <c r="R11" s="22" t="s">
        <v>55</v>
      </c>
      <c r="S11" s="23" t="s">
        <v>54</v>
      </c>
      <c r="T11" s="24">
        <v>22</v>
      </c>
      <c r="U11" s="82"/>
      <c r="V11" s="83"/>
      <c r="W11" s="84"/>
      <c r="X11" s="22" t="s">
        <v>55</v>
      </c>
      <c r="Y11" s="23" t="s">
        <v>54</v>
      </c>
      <c r="Z11" s="24">
        <v>16</v>
      </c>
      <c r="AA11" s="116">
        <f>COUNTIF(C11:Z12,"○")</f>
        <v>0</v>
      </c>
      <c r="AB11" s="102">
        <f>COUNTIF(C11:Z12,"●")</f>
        <v>2</v>
      </c>
      <c r="AC11" s="102">
        <f>COUNTIF(C11:Z12,"△")</f>
        <v>0</v>
      </c>
      <c r="AD11" s="102">
        <f>+AA11*3+AC11*1</f>
        <v>0</v>
      </c>
      <c r="AE11" s="102">
        <f>+E12+H12+K12+N12+Q12+T12+W12+Z12</f>
        <v>27</v>
      </c>
      <c r="AF11" s="102">
        <f>+C12+F12+I12+L12+O12+R12+U12+X12</f>
        <v>4</v>
      </c>
      <c r="AG11" s="102">
        <v>7</v>
      </c>
    </row>
    <row r="12" spans="1:33" ht="15.75" customHeight="1">
      <c r="A12" s="104"/>
      <c r="B12" s="106"/>
      <c r="C12" s="25"/>
      <c r="D12" s="26" t="s">
        <v>54</v>
      </c>
      <c r="E12" s="27"/>
      <c r="F12" s="25"/>
      <c r="G12" s="26" t="s">
        <v>54</v>
      </c>
      <c r="H12" s="27"/>
      <c r="I12" s="25"/>
      <c r="J12" s="26" t="s">
        <v>54</v>
      </c>
      <c r="K12" s="27"/>
      <c r="L12" s="85">
        <v>0</v>
      </c>
      <c r="M12" s="86" t="s">
        <v>559</v>
      </c>
      <c r="N12" s="87">
        <v>16</v>
      </c>
      <c r="O12" s="110"/>
      <c r="P12" s="111"/>
      <c r="Q12" s="112"/>
      <c r="R12" s="25"/>
      <c r="S12" s="26" t="s">
        <v>54</v>
      </c>
      <c r="T12" s="27"/>
      <c r="U12" s="85">
        <v>4</v>
      </c>
      <c r="V12" s="86" t="s">
        <v>548</v>
      </c>
      <c r="W12" s="87">
        <v>11</v>
      </c>
      <c r="X12" s="25"/>
      <c r="Y12" s="26" t="s">
        <v>54</v>
      </c>
      <c r="Z12" s="27"/>
      <c r="AA12" s="117"/>
      <c r="AB12" s="103"/>
      <c r="AC12" s="103"/>
      <c r="AD12" s="103"/>
      <c r="AE12" s="103"/>
      <c r="AF12" s="103"/>
      <c r="AG12" s="103"/>
    </row>
    <row r="13" spans="1:33" ht="15.75" customHeight="1">
      <c r="A13" s="104">
        <v>6</v>
      </c>
      <c r="B13" s="105" t="str">
        <f>IF(データ２!B12="","",VLOOKUP(A13,データ２!$A$2:$B$160,2))</f>
        <v>東王ジュニア</v>
      </c>
      <c r="C13" s="82"/>
      <c r="D13" s="83"/>
      <c r="E13" s="84"/>
      <c r="F13" s="82"/>
      <c r="G13" s="83"/>
      <c r="H13" s="84"/>
      <c r="I13" s="22" t="s">
        <v>55</v>
      </c>
      <c r="J13" s="23" t="s">
        <v>54</v>
      </c>
      <c r="K13" s="24">
        <v>3</v>
      </c>
      <c r="L13" s="22" t="s">
        <v>55</v>
      </c>
      <c r="M13" s="23" t="s">
        <v>54</v>
      </c>
      <c r="N13" s="24">
        <v>10</v>
      </c>
      <c r="O13" s="22" t="s">
        <v>55</v>
      </c>
      <c r="P13" s="23" t="s">
        <v>54</v>
      </c>
      <c r="Q13" s="24">
        <v>22</v>
      </c>
      <c r="R13" s="107" t="s">
        <v>53</v>
      </c>
      <c r="S13" s="108"/>
      <c r="T13" s="109"/>
      <c r="U13" s="88"/>
      <c r="V13" s="89"/>
      <c r="W13" s="90"/>
      <c r="X13" s="88"/>
      <c r="Y13" s="89"/>
      <c r="Z13" s="90"/>
      <c r="AA13" s="116">
        <f>COUNTIF(C13:Z14,"○")</f>
        <v>2</v>
      </c>
      <c r="AB13" s="102">
        <f>COUNTIF(C13:Z14,"●")</f>
        <v>2</v>
      </c>
      <c r="AC13" s="102">
        <f>COUNTIF(C13:Z14,"△")</f>
        <v>0</v>
      </c>
      <c r="AD13" s="102">
        <f>+AA13*3+AC13*1</f>
        <v>6</v>
      </c>
      <c r="AE13" s="102">
        <f>+E14+H14+K14+N14+Q14+T14+W14+Z14</f>
        <v>32</v>
      </c>
      <c r="AF13" s="102">
        <f>+C14+F14+I14+L14+O14+R14+U14+X14</f>
        <v>51</v>
      </c>
      <c r="AG13" s="102">
        <v>5</v>
      </c>
    </row>
    <row r="14" spans="1:33" ht="15.75" customHeight="1">
      <c r="A14" s="104"/>
      <c r="B14" s="106"/>
      <c r="C14" s="85">
        <v>0</v>
      </c>
      <c r="D14" s="86" t="s">
        <v>575</v>
      </c>
      <c r="E14" s="87">
        <v>14</v>
      </c>
      <c r="F14" s="85">
        <v>12</v>
      </c>
      <c r="G14" s="86" t="s">
        <v>551</v>
      </c>
      <c r="H14" s="87">
        <v>13</v>
      </c>
      <c r="I14" s="25"/>
      <c r="J14" s="26" t="s">
        <v>54</v>
      </c>
      <c r="K14" s="27"/>
      <c r="L14" s="25"/>
      <c r="M14" s="26" t="s">
        <v>54</v>
      </c>
      <c r="N14" s="27"/>
      <c r="O14" s="25"/>
      <c r="P14" s="26" t="s">
        <v>54</v>
      </c>
      <c r="Q14" s="27"/>
      <c r="R14" s="110"/>
      <c r="S14" s="111"/>
      <c r="T14" s="112"/>
      <c r="U14" s="91">
        <v>14</v>
      </c>
      <c r="V14" s="92" t="s">
        <v>562</v>
      </c>
      <c r="W14" s="93">
        <v>4</v>
      </c>
      <c r="X14" s="91">
        <v>25</v>
      </c>
      <c r="Y14" s="92" t="s">
        <v>558</v>
      </c>
      <c r="Z14" s="93">
        <v>1</v>
      </c>
      <c r="AA14" s="117"/>
      <c r="AB14" s="103"/>
      <c r="AC14" s="103"/>
      <c r="AD14" s="103"/>
      <c r="AE14" s="103"/>
      <c r="AF14" s="103"/>
      <c r="AG14" s="103"/>
    </row>
    <row r="15" spans="1:33" ht="15.75" customHeight="1">
      <c r="A15" s="104">
        <v>7</v>
      </c>
      <c r="B15" s="105" t="str">
        <f>IF(データ２!B14="","",VLOOKUP(A15,データ２!$A$2:$B$160,2))</f>
        <v>落一アポロ</v>
      </c>
      <c r="C15" s="22" t="s">
        <v>55</v>
      </c>
      <c r="D15" s="23" t="s">
        <v>54</v>
      </c>
      <c r="E15" s="24">
        <v>5</v>
      </c>
      <c r="F15" s="88"/>
      <c r="G15" s="89"/>
      <c r="H15" s="90"/>
      <c r="I15" s="22" t="s">
        <v>55</v>
      </c>
      <c r="J15" s="23" t="s">
        <v>54</v>
      </c>
      <c r="K15" s="24">
        <v>9</v>
      </c>
      <c r="L15" s="82"/>
      <c r="M15" s="83"/>
      <c r="N15" s="84"/>
      <c r="O15" s="88"/>
      <c r="P15" s="89"/>
      <c r="Q15" s="90"/>
      <c r="R15" s="82"/>
      <c r="S15" s="83"/>
      <c r="T15" s="84"/>
      <c r="U15" s="107" t="s">
        <v>53</v>
      </c>
      <c r="V15" s="108"/>
      <c r="W15" s="109"/>
      <c r="X15" s="22" t="s">
        <v>581</v>
      </c>
      <c r="Y15" s="23" t="s">
        <v>582</v>
      </c>
      <c r="Z15" s="24">
        <v>28</v>
      </c>
      <c r="AA15" s="116">
        <f>COUNTIF(C15:Z16,"○")</f>
        <v>2</v>
      </c>
      <c r="AB15" s="102">
        <f>COUNTIF(C15:Z16,"●")</f>
        <v>2</v>
      </c>
      <c r="AC15" s="102">
        <f>COUNTIF(C15:Z16,"△")</f>
        <v>0</v>
      </c>
      <c r="AD15" s="102">
        <f>+AA15*3+AC15*1</f>
        <v>6</v>
      </c>
      <c r="AE15" s="102">
        <f>+E16+H16+K16+N16+Q16+T16+W16+Z16</f>
        <v>31</v>
      </c>
      <c r="AF15" s="102">
        <f>+C16+F16+I16+L16+O16+R16+U16+X16</f>
        <v>26</v>
      </c>
      <c r="AG15" s="102">
        <v>4</v>
      </c>
    </row>
    <row r="16" spans="1:33" ht="15.75" customHeight="1">
      <c r="A16" s="104"/>
      <c r="B16" s="106"/>
      <c r="C16" s="25"/>
      <c r="D16" s="26" t="s">
        <v>54</v>
      </c>
      <c r="E16" s="27"/>
      <c r="F16" s="91">
        <v>9</v>
      </c>
      <c r="G16" s="92" t="s">
        <v>576</v>
      </c>
      <c r="H16" s="93">
        <v>6</v>
      </c>
      <c r="I16" s="25"/>
      <c r="J16" s="26" t="s">
        <v>54</v>
      </c>
      <c r="K16" s="27"/>
      <c r="L16" s="85">
        <v>2</v>
      </c>
      <c r="M16" s="86" t="s">
        <v>551</v>
      </c>
      <c r="N16" s="87">
        <v>7</v>
      </c>
      <c r="O16" s="91">
        <v>11</v>
      </c>
      <c r="P16" s="92" t="s">
        <v>549</v>
      </c>
      <c r="Q16" s="93">
        <v>4</v>
      </c>
      <c r="R16" s="85">
        <v>4</v>
      </c>
      <c r="S16" s="86" t="s">
        <v>563</v>
      </c>
      <c r="T16" s="87">
        <v>14</v>
      </c>
      <c r="U16" s="110"/>
      <c r="V16" s="111"/>
      <c r="W16" s="112"/>
      <c r="X16" s="25"/>
      <c r="Y16" s="26" t="s">
        <v>582</v>
      </c>
      <c r="Z16" s="27"/>
      <c r="AA16" s="117"/>
      <c r="AB16" s="103"/>
      <c r="AC16" s="103"/>
      <c r="AD16" s="103"/>
      <c r="AE16" s="103"/>
      <c r="AF16" s="103"/>
      <c r="AG16" s="103"/>
    </row>
    <row r="17" spans="1:33" ht="15.75" customHeight="1">
      <c r="A17" s="104">
        <v>8</v>
      </c>
      <c r="B17" s="105" t="str">
        <f>IF(データ２!B16="","",VLOOKUP(A17,データ２!$A$2:$B$160,2))</f>
        <v>番町エンジェルス</v>
      </c>
      <c r="C17" s="22" t="s">
        <v>55</v>
      </c>
      <c r="D17" s="23" t="s">
        <v>54</v>
      </c>
      <c r="E17" s="24">
        <v>1</v>
      </c>
      <c r="F17" s="22" t="s">
        <v>55</v>
      </c>
      <c r="G17" s="23" t="s">
        <v>54</v>
      </c>
      <c r="H17" s="24">
        <v>8</v>
      </c>
      <c r="I17" s="82"/>
      <c r="J17" s="83"/>
      <c r="K17" s="84"/>
      <c r="L17" s="82"/>
      <c r="M17" s="83"/>
      <c r="N17" s="84"/>
      <c r="O17" s="22" t="s">
        <v>55</v>
      </c>
      <c r="P17" s="23" t="s">
        <v>54</v>
      </c>
      <c r="Q17" s="24">
        <v>16</v>
      </c>
      <c r="R17" s="82"/>
      <c r="S17" s="83"/>
      <c r="T17" s="84"/>
      <c r="U17" s="22" t="s">
        <v>55</v>
      </c>
      <c r="V17" s="23" t="s">
        <v>54</v>
      </c>
      <c r="W17" s="24">
        <v>28</v>
      </c>
      <c r="X17" s="107" t="s">
        <v>53</v>
      </c>
      <c r="Y17" s="108"/>
      <c r="Z17" s="109"/>
      <c r="AA17" s="116">
        <f>COUNTIF(C17:Z18,"○")</f>
        <v>0</v>
      </c>
      <c r="AB17" s="102">
        <f>COUNTIF(C17:Z18,"●")</f>
        <v>3</v>
      </c>
      <c r="AC17" s="102">
        <f>COUNTIF(C17:Z18,"△")</f>
        <v>0</v>
      </c>
      <c r="AD17" s="102">
        <f>+AA17*3+AC17*1</f>
        <v>0</v>
      </c>
      <c r="AE17" s="102">
        <f>+E18+H18+K18+N18+Q18+T18+W18+Z18</f>
        <v>60</v>
      </c>
      <c r="AF17" s="102">
        <f>+C18+F18+I18+L18+O18+R18+U18+X18</f>
        <v>3</v>
      </c>
      <c r="AG17" s="102">
        <v>8</v>
      </c>
    </row>
    <row r="18" spans="1:33" ht="15.75" customHeight="1">
      <c r="A18" s="104"/>
      <c r="B18" s="106"/>
      <c r="C18" s="25"/>
      <c r="D18" s="26" t="s">
        <v>54</v>
      </c>
      <c r="E18" s="27"/>
      <c r="F18" s="25"/>
      <c r="G18" s="26" t="s">
        <v>54</v>
      </c>
      <c r="H18" s="27"/>
      <c r="I18" s="85">
        <v>2</v>
      </c>
      <c r="J18" s="86" t="s">
        <v>584</v>
      </c>
      <c r="K18" s="87">
        <v>18</v>
      </c>
      <c r="L18" s="85">
        <v>0</v>
      </c>
      <c r="M18" s="86" t="s">
        <v>580</v>
      </c>
      <c r="N18" s="87">
        <v>17</v>
      </c>
      <c r="O18" s="25"/>
      <c r="P18" s="26" t="s">
        <v>54</v>
      </c>
      <c r="Q18" s="27"/>
      <c r="R18" s="85">
        <v>1</v>
      </c>
      <c r="S18" s="86" t="s">
        <v>559</v>
      </c>
      <c r="T18" s="87">
        <v>25</v>
      </c>
      <c r="U18" s="25"/>
      <c r="V18" s="26" t="s">
        <v>54</v>
      </c>
      <c r="W18" s="27"/>
      <c r="X18" s="110"/>
      <c r="Y18" s="111"/>
      <c r="Z18" s="112"/>
      <c r="AA18" s="117"/>
      <c r="AB18" s="103"/>
      <c r="AC18" s="103"/>
      <c r="AD18" s="103"/>
      <c r="AE18" s="103"/>
      <c r="AF18" s="103"/>
      <c r="AG18" s="103"/>
    </row>
    <row r="19" spans="1:29" ht="13.5" customHeight="1">
      <c r="A19" s="9"/>
      <c r="B19" s="1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6">
        <f>SUM(AA3:AA18)</f>
        <v>14</v>
      </c>
      <c r="AB19" s="16">
        <f>SUM(AB3:AB18)</f>
        <v>14</v>
      </c>
      <c r="AC19" s="16">
        <f>SUM(AC3:AC18)</f>
        <v>0</v>
      </c>
    </row>
    <row r="20" spans="1:29" ht="13.5" customHeight="1">
      <c r="A20" s="9"/>
      <c r="B20" s="1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6"/>
      <c r="AB20" s="16"/>
      <c r="AC20" s="16"/>
    </row>
    <row r="21" spans="1:29" ht="13.5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6"/>
      <c r="AB21" s="16"/>
      <c r="AC21" s="16"/>
    </row>
    <row r="22" spans="1:29" ht="13.5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6"/>
      <c r="AB22" s="16"/>
      <c r="AC22" s="16"/>
    </row>
    <row r="23" spans="1:29" ht="13.5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6"/>
      <c r="AB23" s="16"/>
      <c r="AC23" s="16"/>
    </row>
    <row r="24" spans="1:29" ht="13.5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6"/>
      <c r="AB24" s="16"/>
      <c r="AC24" s="16"/>
    </row>
    <row r="25" spans="1:29" ht="13.5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6"/>
      <c r="AB25" s="16"/>
      <c r="AC25" s="16"/>
    </row>
    <row r="26" spans="1:29" ht="13.5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6"/>
      <c r="AB26" s="16"/>
      <c r="AC26" s="16"/>
    </row>
    <row r="27" spans="1:29" ht="13.5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6"/>
      <c r="AB27" s="16"/>
      <c r="AC27" s="16"/>
    </row>
    <row r="28" spans="1:29" ht="13.5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6"/>
      <c r="AB28" s="16"/>
      <c r="AC28" s="16"/>
    </row>
    <row r="29" spans="1:29" ht="13.5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6"/>
      <c r="AB29" s="16"/>
      <c r="AC29" s="16"/>
    </row>
    <row r="30" spans="2:26" ht="13.5">
      <c r="B30" s="10" t="str">
        <f>+データ１!$B$2</f>
        <v>2014/2/5</v>
      </c>
      <c r="C30" s="7" t="str">
        <f>+データ１!$B$4</f>
        <v>２０１４年 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33" ht="129.75" customHeight="1">
      <c r="B31" s="11" t="str">
        <f>+データ１!B8</f>
        <v>スーパーリ－グ 　　                  　　　 第８回大会  　　　        　　Ｂブロック     　　              ２０１４</v>
      </c>
      <c r="C31" s="113" t="str">
        <f>+IF(B32="","",+B32)</f>
        <v>本村クラブ</v>
      </c>
      <c r="D31" s="114"/>
      <c r="E31" s="115"/>
      <c r="F31" s="113" t="str">
        <f>+IF(B34="","",+B34)</f>
        <v>レッドファイヤーズ</v>
      </c>
      <c r="G31" s="114"/>
      <c r="H31" s="115"/>
      <c r="I31" s="113" t="str">
        <f>+IF(B36="","",+B36)</f>
        <v>フィールドキッズ</v>
      </c>
      <c r="J31" s="114"/>
      <c r="K31" s="115"/>
      <c r="L31" s="113" t="str">
        <f>+IF(B38="","",+B38)</f>
        <v>雑司ヶ谷ヤング</v>
      </c>
      <c r="M31" s="114"/>
      <c r="N31" s="115"/>
      <c r="O31" s="113" t="str">
        <f>+IF(B40="","",+B40)</f>
        <v>ヤングホークス</v>
      </c>
      <c r="P31" s="114"/>
      <c r="Q31" s="115"/>
      <c r="R31" s="113" t="str">
        <f>+IF(B42="","",+B42)</f>
        <v>大森ファイターズ</v>
      </c>
      <c r="S31" s="114"/>
      <c r="T31" s="115"/>
      <c r="U31" s="113" t="str">
        <f>+IF(B44="","",+B44)</f>
        <v>怒涛ジャガーズ</v>
      </c>
      <c r="V31" s="114"/>
      <c r="W31" s="115"/>
      <c r="X31" s="113" t="str">
        <f>+IF(B46="","",+B46)</f>
        <v>大雲寺スターズ</v>
      </c>
      <c r="Y31" s="114"/>
      <c r="Z31" s="115"/>
      <c r="AA31" s="14" t="s">
        <v>0</v>
      </c>
      <c r="AB31" s="14" t="s">
        <v>1</v>
      </c>
      <c r="AC31" s="14" t="s">
        <v>2</v>
      </c>
      <c r="AD31" s="12" t="s">
        <v>21</v>
      </c>
      <c r="AE31" s="13" t="s">
        <v>23</v>
      </c>
      <c r="AF31" s="13" t="s">
        <v>24</v>
      </c>
      <c r="AG31" s="12" t="s">
        <v>22</v>
      </c>
    </row>
    <row r="32" spans="1:33" ht="15.75" customHeight="1">
      <c r="A32" s="104">
        <v>9</v>
      </c>
      <c r="B32" s="105" t="str">
        <f>IF(データ２!B18="","",VLOOKUP(A32,データ２!$A$2:$B$160,2))</f>
        <v>本村クラブ</v>
      </c>
      <c r="C32" s="107" t="s">
        <v>53</v>
      </c>
      <c r="D32" s="108"/>
      <c r="E32" s="109"/>
      <c r="F32" s="22" t="s">
        <v>56</v>
      </c>
      <c r="G32" s="23" t="s">
        <v>54</v>
      </c>
      <c r="H32" s="24">
        <v>27</v>
      </c>
      <c r="I32" s="88"/>
      <c r="J32" s="89"/>
      <c r="K32" s="90"/>
      <c r="L32" s="82"/>
      <c r="M32" s="83"/>
      <c r="N32" s="84"/>
      <c r="O32" s="22" t="s">
        <v>56</v>
      </c>
      <c r="P32" s="23" t="s">
        <v>54</v>
      </c>
      <c r="Q32" s="24">
        <v>18</v>
      </c>
      <c r="R32" s="82"/>
      <c r="S32" s="83"/>
      <c r="T32" s="84"/>
      <c r="U32" s="22" t="s">
        <v>56</v>
      </c>
      <c r="V32" s="23" t="s">
        <v>54</v>
      </c>
      <c r="W32" s="24">
        <v>5</v>
      </c>
      <c r="X32" s="22" t="s">
        <v>56</v>
      </c>
      <c r="Y32" s="23" t="s">
        <v>54</v>
      </c>
      <c r="Z32" s="24">
        <v>1</v>
      </c>
      <c r="AA32" s="102">
        <f>COUNTIF(C32:Z33,"○")</f>
        <v>1</v>
      </c>
      <c r="AB32" s="102">
        <f>COUNTIF(C32:Z33,"●")</f>
        <v>2</v>
      </c>
      <c r="AC32" s="102">
        <f>COUNTIF(C32:Z33,"△")</f>
        <v>0</v>
      </c>
      <c r="AD32" s="102">
        <f>+AA32*3+AC32*1</f>
        <v>3</v>
      </c>
      <c r="AE32" s="102">
        <f>+E33+H33+K33+N33+Q33+T33+W33+Z33</f>
        <v>20</v>
      </c>
      <c r="AF32" s="102">
        <f>+C33+F33+I33+L33+O33+R33+U33+X33</f>
        <v>20</v>
      </c>
      <c r="AG32" s="102">
        <f>+RANK(AD32,$AD$32:$AD$47,0)</f>
        <v>5</v>
      </c>
    </row>
    <row r="33" spans="1:33" ht="15.75" customHeight="1">
      <c r="A33" s="104"/>
      <c r="B33" s="106"/>
      <c r="C33" s="110"/>
      <c r="D33" s="111"/>
      <c r="E33" s="112"/>
      <c r="F33" s="25"/>
      <c r="G33" s="26" t="s">
        <v>54</v>
      </c>
      <c r="H33" s="27"/>
      <c r="I33" s="91">
        <v>15</v>
      </c>
      <c r="J33" s="92" t="s">
        <v>556</v>
      </c>
      <c r="K33" s="93">
        <v>0</v>
      </c>
      <c r="L33" s="85">
        <v>1</v>
      </c>
      <c r="M33" s="86" t="s">
        <v>573</v>
      </c>
      <c r="N33" s="87">
        <v>15</v>
      </c>
      <c r="O33" s="25"/>
      <c r="P33" s="26" t="s">
        <v>54</v>
      </c>
      <c r="Q33" s="27"/>
      <c r="R33" s="85">
        <v>4</v>
      </c>
      <c r="S33" s="86" t="s">
        <v>567</v>
      </c>
      <c r="T33" s="87">
        <v>5</v>
      </c>
      <c r="U33" s="25"/>
      <c r="V33" s="26" t="s">
        <v>54</v>
      </c>
      <c r="W33" s="27"/>
      <c r="X33" s="25"/>
      <c r="Y33" s="26" t="s">
        <v>54</v>
      </c>
      <c r="Z33" s="27"/>
      <c r="AA33" s="103"/>
      <c r="AB33" s="103"/>
      <c r="AC33" s="103"/>
      <c r="AD33" s="103"/>
      <c r="AE33" s="103"/>
      <c r="AF33" s="103"/>
      <c r="AG33" s="103"/>
    </row>
    <row r="34" spans="1:33" ht="15.75" customHeight="1">
      <c r="A34" s="104">
        <v>10</v>
      </c>
      <c r="B34" s="118" t="str">
        <f>IF(データ２!B20="","",VLOOKUP(A34,データ２!$A$2:$B$160,2))</f>
        <v>レッドファイヤーズ</v>
      </c>
      <c r="C34" s="22" t="s">
        <v>56</v>
      </c>
      <c r="D34" s="23" t="s">
        <v>54</v>
      </c>
      <c r="E34" s="24">
        <v>27</v>
      </c>
      <c r="F34" s="107" t="s">
        <v>53</v>
      </c>
      <c r="G34" s="108"/>
      <c r="H34" s="109"/>
      <c r="I34" s="82"/>
      <c r="J34" s="83"/>
      <c r="K34" s="84"/>
      <c r="L34" s="22" t="s">
        <v>56</v>
      </c>
      <c r="M34" s="23" t="s">
        <v>54</v>
      </c>
      <c r="N34" s="24">
        <v>19</v>
      </c>
      <c r="O34" s="22" t="s">
        <v>56</v>
      </c>
      <c r="P34" s="23" t="s">
        <v>54</v>
      </c>
      <c r="Q34" s="24">
        <v>14</v>
      </c>
      <c r="R34" s="22" t="s">
        <v>56</v>
      </c>
      <c r="S34" s="23" t="s">
        <v>54</v>
      </c>
      <c r="T34" s="24">
        <v>6</v>
      </c>
      <c r="U34" s="22" t="s">
        <v>56</v>
      </c>
      <c r="V34" s="23" t="s">
        <v>54</v>
      </c>
      <c r="W34" s="24">
        <v>2</v>
      </c>
      <c r="X34" s="82"/>
      <c r="Y34" s="83"/>
      <c r="Z34" s="84"/>
      <c r="AA34" s="102">
        <f>COUNTIF(C34:Z35,"○")</f>
        <v>0</v>
      </c>
      <c r="AB34" s="102">
        <f>COUNTIF(C34:Z35,"●")</f>
        <v>2</v>
      </c>
      <c r="AC34" s="102">
        <f>COUNTIF(C34:Z35,"△")</f>
        <v>0</v>
      </c>
      <c r="AD34" s="102">
        <f>+AA34*3+AC34*1</f>
        <v>0</v>
      </c>
      <c r="AE34" s="102">
        <f>+E35+H35+K35+N35+Q35+T35+W35+Z35</f>
        <v>21</v>
      </c>
      <c r="AF34" s="102">
        <f>+C35+F35+I35+L35+O35+R35+U35+X35</f>
        <v>12</v>
      </c>
      <c r="AG34" s="102">
        <v>8</v>
      </c>
    </row>
    <row r="35" spans="1:33" ht="15.75" customHeight="1">
      <c r="A35" s="104"/>
      <c r="B35" s="119"/>
      <c r="C35" s="25"/>
      <c r="D35" s="26" t="s">
        <v>54</v>
      </c>
      <c r="E35" s="27"/>
      <c r="F35" s="110"/>
      <c r="G35" s="111"/>
      <c r="H35" s="112"/>
      <c r="I35" s="85">
        <v>6</v>
      </c>
      <c r="J35" s="86" t="s">
        <v>571</v>
      </c>
      <c r="K35" s="87">
        <v>10</v>
      </c>
      <c r="L35" s="25"/>
      <c r="M35" s="26" t="s">
        <v>54</v>
      </c>
      <c r="N35" s="27"/>
      <c r="O35" s="25"/>
      <c r="P35" s="26" t="s">
        <v>54</v>
      </c>
      <c r="Q35" s="27"/>
      <c r="R35" s="25"/>
      <c r="S35" s="26" t="s">
        <v>54</v>
      </c>
      <c r="T35" s="27"/>
      <c r="U35" s="25"/>
      <c r="V35" s="26" t="s">
        <v>54</v>
      </c>
      <c r="W35" s="27"/>
      <c r="X35" s="85">
        <v>6</v>
      </c>
      <c r="Y35" s="86" t="s">
        <v>559</v>
      </c>
      <c r="Z35" s="87">
        <v>11</v>
      </c>
      <c r="AA35" s="103"/>
      <c r="AB35" s="103"/>
      <c r="AC35" s="103"/>
      <c r="AD35" s="103"/>
      <c r="AE35" s="103"/>
      <c r="AF35" s="103"/>
      <c r="AG35" s="103"/>
    </row>
    <row r="36" spans="1:33" ht="15.75" customHeight="1">
      <c r="A36" s="104">
        <v>11</v>
      </c>
      <c r="B36" s="105" t="str">
        <f>IF(データ２!B22="","",VLOOKUP(A36,データ２!$A$2:$B$160,2))</f>
        <v>フィールドキッズ</v>
      </c>
      <c r="C36" s="82"/>
      <c r="D36" s="83"/>
      <c r="E36" s="84"/>
      <c r="F36" s="88"/>
      <c r="G36" s="89"/>
      <c r="H36" s="90"/>
      <c r="I36" s="107" t="s">
        <v>53</v>
      </c>
      <c r="J36" s="108"/>
      <c r="K36" s="109"/>
      <c r="L36" s="22" t="s">
        <v>56</v>
      </c>
      <c r="M36" s="23" t="s">
        <v>54</v>
      </c>
      <c r="N36" s="24">
        <v>15</v>
      </c>
      <c r="O36" s="82"/>
      <c r="P36" s="83"/>
      <c r="Q36" s="84"/>
      <c r="R36" s="22" t="s">
        <v>56</v>
      </c>
      <c r="S36" s="23" t="s">
        <v>54</v>
      </c>
      <c r="T36" s="24">
        <v>3</v>
      </c>
      <c r="U36" s="22" t="s">
        <v>56</v>
      </c>
      <c r="V36" s="23" t="s">
        <v>54</v>
      </c>
      <c r="W36" s="24">
        <v>9</v>
      </c>
      <c r="X36" s="82"/>
      <c r="Y36" s="83"/>
      <c r="Z36" s="84"/>
      <c r="AA36" s="102">
        <f>COUNTIF(C36:Z37,"○")</f>
        <v>1</v>
      </c>
      <c r="AB36" s="102">
        <f>COUNTIF(C36:Z37,"●")</f>
        <v>3</v>
      </c>
      <c r="AC36" s="102">
        <f>COUNTIF(C36:Z37,"△")</f>
        <v>0</v>
      </c>
      <c r="AD36" s="102">
        <f>+AA36*3+AC36*1</f>
        <v>3</v>
      </c>
      <c r="AE36" s="102">
        <f>+E37+H37+K37+N37+Q37+T37+W37+Z37</f>
        <v>37</v>
      </c>
      <c r="AF36" s="102">
        <f>+C37+F37+I37+L37+O37+R37+U37+X37</f>
        <v>22</v>
      </c>
      <c r="AG36" s="102">
        <v>6</v>
      </c>
    </row>
    <row r="37" spans="1:33" ht="15.75" customHeight="1">
      <c r="A37" s="104"/>
      <c r="B37" s="106"/>
      <c r="C37" s="85">
        <v>0</v>
      </c>
      <c r="D37" s="86" t="s">
        <v>557</v>
      </c>
      <c r="E37" s="87">
        <v>15</v>
      </c>
      <c r="F37" s="91">
        <v>10</v>
      </c>
      <c r="G37" s="92" t="s">
        <v>570</v>
      </c>
      <c r="H37" s="93">
        <v>6</v>
      </c>
      <c r="I37" s="110"/>
      <c r="J37" s="111"/>
      <c r="K37" s="112"/>
      <c r="L37" s="25"/>
      <c r="M37" s="26" t="s">
        <v>54</v>
      </c>
      <c r="N37" s="27"/>
      <c r="O37" s="85">
        <v>7</v>
      </c>
      <c r="P37" s="86" t="s">
        <v>563</v>
      </c>
      <c r="Q37" s="87">
        <v>9</v>
      </c>
      <c r="R37" s="25"/>
      <c r="S37" s="26" t="s">
        <v>54</v>
      </c>
      <c r="T37" s="27"/>
      <c r="U37" s="25"/>
      <c r="V37" s="26" t="s">
        <v>54</v>
      </c>
      <c r="W37" s="27"/>
      <c r="X37" s="85">
        <v>5</v>
      </c>
      <c r="Y37" s="86" t="s">
        <v>575</v>
      </c>
      <c r="Z37" s="87">
        <v>7</v>
      </c>
      <c r="AA37" s="103"/>
      <c r="AB37" s="103"/>
      <c r="AC37" s="103"/>
      <c r="AD37" s="103"/>
      <c r="AE37" s="103"/>
      <c r="AF37" s="103"/>
      <c r="AG37" s="103"/>
    </row>
    <row r="38" spans="1:33" ht="15.75" customHeight="1">
      <c r="A38" s="104">
        <v>12</v>
      </c>
      <c r="B38" s="105" t="str">
        <f>IF(データ２!B24="","",VLOOKUP(A38,データ２!$A$2:$B$160,2))</f>
        <v>雑司ヶ谷ヤング</v>
      </c>
      <c r="C38" s="88"/>
      <c r="D38" s="89"/>
      <c r="E38" s="90"/>
      <c r="F38" s="22" t="s">
        <v>56</v>
      </c>
      <c r="G38" s="23" t="s">
        <v>54</v>
      </c>
      <c r="H38" s="24">
        <v>19</v>
      </c>
      <c r="I38" s="22" t="s">
        <v>56</v>
      </c>
      <c r="J38" s="23" t="s">
        <v>54</v>
      </c>
      <c r="K38" s="24">
        <v>15</v>
      </c>
      <c r="L38" s="107" t="s">
        <v>53</v>
      </c>
      <c r="M38" s="108"/>
      <c r="N38" s="109"/>
      <c r="O38" s="88"/>
      <c r="P38" s="89"/>
      <c r="Q38" s="90"/>
      <c r="R38" s="88"/>
      <c r="S38" s="89"/>
      <c r="T38" s="90"/>
      <c r="U38" s="22" t="s">
        <v>56</v>
      </c>
      <c r="V38" s="23" t="s">
        <v>54</v>
      </c>
      <c r="W38" s="24">
        <v>21</v>
      </c>
      <c r="X38" s="88"/>
      <c r="Y38" s="89"/>
      <c r="Z38" s="90"/>
      <c r="AA38" s="102">
        <f>COUNTIF(C38:Z39,"○")</f>
        <v>4</v>
      </c>
      <c r="AB38" s="102">
        <f>COUNTIF(C38:Z39,"●")</f>
        <v>0</v>
      </c>
      <c r="AC38" s="102">
        <f>COUNTIF(C38:Z39,"△")</f>
        <v>0</v>
      </c>
      <c r="AD38" s="102">
        <f>+AA38*3+AC38*1</f>
        <v>12</v>
      </c>
      <c r="AE38" s="102">
        <f>+E39+H39+K39+N39+Q39+T39+W39+Z39</f>
        <v>5</v>
      </c>
      <c r="AF38" s="102">
        <f>+C39+F39+I39+L39+O39+R39+U39+X39</f>
        <v>62</v>
      </c>
      <c r="AG38" s="102">
        <f>+RANK(AD38,$AD$32:$AD$47,0)</f>
        <v>1</v>
      </c>
    </row>
    <row r="39" spans="1:33" ht="15.75" customHeight="1">
      <c r="A39" s="104"/>
      <c r="B39" s="106"/>
      <c r="C39" s="91">
        <v>15</v>
      </c>
      <c r="D39" s="92" t="s">
        <v>572</v>
      </c>
      <c r="E39" s="93">
        <v>1</v>
      </c>
      <c r="F39" s="25"/>
      <c r="G39" s="26" t="s">
        <v>54</v>
      </c>
      <c r="H39" s="27"/>
      <c r="I39" s="25"/>
      <c r="J39" s="26" t="s">
        <v>54</v>
      </c>
      <c r="K39" s="27"/>
      <c r="L39" s="110"/>
      <c r="M39" s="111"/>
      <c r="N39" s="112"/>
      <c r="O39" s="91">
        <v>13</v>
      </c>
      <c r="P39" s="92" t="s">
        <v>549</v>
      </c>
      <c r="Q39" s="93">
        <v>0</v>
      </c>
      <c r="R39" s="91">
        <v>18</v>
      </c>
      <c r="S39" s="92" t="s">
        <v>576</v>
      </c>
      <c r="T39" s="93">
        <v>2</v>
      </c>
      <c r="U39" s="25"/>
      <c r="V39" s="26" t="s">
        <v>54</v>
      </c>
      <c r="W39" s="27"/>
      <c r="X39" s="91">
        <v>16</v>
      </c>
      <c r="Y39" s="92" t="s">
        <v>550</v>
      </c>
      <c r="Z39" s="93">
        <v>2</v>
      </c>
      <c r="AA39" s="103"/>
      <c r="AB39" s="103"/>
      <c r="AC39" s="103"/>
      <c r="AD39" s="103"/>
      <c r="AE39" s="103"/>
      <c r="AF39" s="103"/>
      <c r="AG39" s="103"/>
    </row>
    <row r="40" spans="1:33" ht="15.75" customHeight="1">
      <c r="A40" s="104">
        <v>13</v>
      </c>
      <c r="B40" s="105" t="str">
        <f>IF(データ２!B26="","",VLOOKUP(A40,データ２!$A$2:$B$160,2))</f>
        <v>ヤングホークス</v>
      </c>
      <c r="C40" s="22" t="s">
        <v>56</v>
      </c>
      <c r="D40" s="23" t="s">
        <v>54</v>
      </c>
      <c r="E40" s="24">
        <v>18</v>
      </c>
      <c r="F40" s="22" t="s">
        <v>56</v>
      </c>
      <c r="G40" s="23" t="s">
        <v>54</v>
      </c>
      <c r="H40" s="24">
        <v>14</v>
      </c>
      <c r="I40" s="88"/>
      <c r="J40" s="89"/>
      <c r="K40" s="90"/>
      <c r="L40" s="82"/>
      <c r="M40" s="83"/>
      <c r="N40" s="84"/>
      <c r="O40" s="107" t="s">
        <v>53</v>
      </c>
      <c r="P40" s="108"/>
      <c r="Q40" s="109"/>
      <c r="R40" s="22" t="s">
        <v>56</v>
      </c>
      <c r="S40" s="23" t="s">
        <v>54</v>
      </c>
      <c r="T40" s="24">
        <v>22</v>
      </c>
      <c r="U40" s="22" t="s">
        <v>56</v>
      </c>
      <c r="V40" s="23" t="s">
        <v>54</v>
      </c>
      <c r="W40" s="24">
        <v>26</v>
      </c>
      <c r="X40" s="88"/>
      <c r="Y40" s="89"/>
      <c r="Z40" s="90"/>
      <c r="AA40" s="102">
        <f>COUNTIF(C40:Z41,"○")</f>
        <v>2</v>
      </c>
      <c r="AB40" s="102">
        <f>COUNTIF(C40:Z41,"●")</f>
        <v>1</v>
      </c>
      <c r="AC40" s="102">
        <f>COUNTIF(C40:Z41,"△")</f>
        <v>0</v>
      </c>
      <c r="AD40" s="102">
        <f>+AA40*3+AC40*1</f>
        <v>6</v>
      </c>
      <c r="AE40" s="102">
        <f>+E41+H41+K41+N41+Q41+T41+W41+Z41</f>
        <v>24</v>
      </c>
      <c r="AF40" s="102">
        <f>+C41+F41+I41+L41+O41+R41+U41+X41</f>
        <v>14</v>
      </c>
      <c r="AG40" s="102">
        <v>2</v>
      </c>
    </row>
    <row r="41" spans="1:33" ht="15.75" customHeight="1">
      <c r="A41" s="104"/>
      <c r="B41" s="106"/>
      <c r="C41" s="25"/>
      <c r="D41" s="26" t="s">
        <v>54</v>
      </c>
      <c r="E41" s="27"/>
      <c r="F41" s="25"/>
      <c r="G41" s="26" t="s">
        <v>54</v>
      </c>
      <c r="H41" s="27"/>
      <c r="I41" s="91">
        <v>9</v>
      </c>
      <c r="J41" s="92" t="s">
        <v>562</v>
      </c>
      <c r="K41" s="93">
        <v>7</v>
      </c>
      <c r="L41" s="85">
        <v>0</v>
      </c>
      <c r="M41" s="86" t="s">
        <v>548</v>
      </c>
      <c r="N41" s="87">
        <v>13</v>
      </c>
      <c r="O41" s="110"/>
      <c r="P41" s="111"/>
      <c r="Q41" s="112"/>
      <c r="R41" s="25"/>
      <c r="S41" s="26" t="s">
        <v>54</v>
      </c>
      <c r="T41" s="27"/>
      <c r="U41" s="25"/>
      <c r="V41" s="26" t="s">
        <v>54</v>
      </c>
      <c r="W41" s="27"/>
      <c r="X41" s="91">
        <v>5</v>
      </c>
      <c r="Y41" s="92" t="s">
        <v>566</v>
      </c>
      <c r="Z41" s="93">
        <v>4</v>
      </c>
      <c r="AA41" s="103"/>
      <c r="AB41" s="103"/>
      <c r="AC41" s="103"/>
      <c r="AD41" s="103"/>
      <c r="AE41" s="103"/>
      <c r="AF41" s="103"/>
      <c r="AG41" s="103"/>
    </row>
    <row r="42" spans="1:33" ht="15.75" customHeight="1">
      <c r="A42" s="104">
        <v>14</v>
      </c>
      <c r="B42" s="105" t="str">
        <f>IF(データ２!B28="","",VLOOKUP(A42,データ２!$A$2:$B$160,2))</f>
        <v>大森ファイターズ</v>
      </c>
      <c r="C42" s="88"/>
      <c r="D42" s="89"/>
      <c r="E42" s="90"/>
      <c r="F42" s="22" t="s">
        <v>56</v>
      </c>
      <c r="G42" s="23" t="s">
        <v>54</v>
      </c>
      <c r="H42" s="24">
        <v>6</v>
      </c>
      <c r="I42" s="22" t="s">
        <v>56</v>
      </c>
      <c r="J42" s="23" t="s">
        <v>54</v>
      </c>
      <c r="K42" s="24">
        <v>3</v>
      </c>
      <c r="L42" s="82"/>
      <c r="M42" s="83"/>
      <c r="N42" s="84"/>
      <c r="O42" s="22" t="s">
        <v>56</v>
      </c>
      <c r="P42" s="23" t="s">
        <v>54</v>
      </c>
      <c r="Q42" s="24">
        <v>22</v>
      </c>
      <c r="R42" s="107" t="s">
        <v>53</v>
      </c>
      <c r="S42" s="108"/>
      <c r="T42" s="109"/>
      <c r="U42" s="22" t="s">
        <v>56</v>
      </c>
      <c r="V42" s="23" t="s">
        <v>54</v>
      </c>
      <c r="W42" s="24">
        <v>17</v>
      </c>
      <c r="X42" s="88"/>
      <c r="Y42" s="89"/>
      <c r="Z42" s="90"/>
      <c r="AA42" s="102">
        <f>COUNTIF(C42:Z43,"○")</f>
        <v>2</v>
      </c>
      <c r="AB42" s="102">
        <f>COUNTIF(C42:Z43,"●")</f>
        <v>1</v>
      </c>
      <c r="AC42" s="102">
        <f>COUNTIF(C42:Z43,"△")</f>
        <v>0</v>
      </c>
      <c r="AD42" s="102">
        <f>+AA42*3+AC42*1</f>
        <v>6</v>
      </c>
      <c r="AE42" s="102">
        <f>+E43+H43+K43+N43+Q43+T43+W43+Z43</f>
        <v>25</v>
      </c>
      <c r="AF42" s="102">
        <f>+C43+F43+I43+L43+O43+R43+U43+X43</f>
        <v>20</v>
      </c>
      <c r="AG42" s="102">
        <v>3</v>
      </c>
    </row>
    <row r="43" spans="1:33" ht="15.75" customHeight="1">
      <c r="A43" s="104"/>
      <c r="B43" s="106"/>
      <c r="C43" s="91">
        <v>5</v>
      </c>
      <c r="D43" s="92" t="s">
        <v>566</v>
      </c>
      <c r="E43" s="93">
        <v>4</v>
      </c>
      <c r="F43" s="25"/>
      <c r="G43" s="26" t="s">
        <v>54</v>
      </c>
      <c r="H43" s="27"/>
      <c r="I43" s="25"/>
      <c r="J43" s="26" t="s">
        <v>54</v>
      </c>
      <c r="K43" s="27"/>
      <c r="L43" s="85">
        <v>2</v>
      </c>
      <c r="M43" s="86" t="s">
        <v>575</v>
      </c>
      <c r="N43" s="87">
        <v>18</v>
      </c>
      <c r="O43" s="25"/>
      <c r="P43" s="26" t="s">
        <v>54</v>
      </c>
      <c r="Q43" s="27"/>
      <c r="R43" s="110"/>
      <c r="S43" s="111"/>
      <c r="T43" s="112"/>
      <c r="U43" s="25"/>
      <c r="V43" s="26" t="s">
        <v>54</v>
      </c>
      <c r="W43" s="27"/>
      <c r="X43" s="91">
        <v>13</v>
      </c>
      <c r="Y43" s="92" t="s">
        <v>556</v>
      </c>
      <c r="Z43" s="93">
        <v>3</v>
      </c>
      <c r="AA43" s="103"/>
      <c r="AB43" s="103"/>
      <c r="AC43" s="103"/>
      <c r="AD43" s="103"/>
      <c r="AE43" s="103"/>
      <c r="AF43" s="103"/>
      <c r="AG43" s="103"/>
    </row>
    <row r="44" spans="1:33" ht="15.75" customHeight="1">
      <c r="A44" s="104">
        <v>15</v>
      </c>
      <c r="B44" s="105" t="str">
        <f>IF(データ２!B30="","",VLOOKUP(A44,データ２!$A$2:$B$160,2))</f>
        <v>怒涛ジャガーズ</v>
      </c>
      <c r="C44" s="22" t="s">
        <v>56</v>
      </c>
      <c r="D44" s="23" t="s">
        <v>54</v>
      </c>
      <c r="E44" s="24">
        <v>5</v>
      </c>
      <c r="F44" s="22" t="s">
        <v>56</v>
      </c>
      <c r="G44" s="23" t="s">
        <v>54</v>
      </c>
      <c r="H44" s="24">
        <v>2</v>
      </c>
      <c r="I44" s="22" t="s">
        <v>56</v>
      </c>
      <c r="J44" s="23" t="s">
        <v>54</v>
      </c>
      <c r="K44" s="24">
        <v>9</v>
      </c>
      <c r="L44" s="22" t="s">
        <v>56</v>
      </c>
      <c r="M44" s="23" t="s">
        <v>54</v>
      </c>
      <c r="N44" s="24">
        <v>21</v>
      </c>
      <c r="O44" s="22" t="s">
        <v>56</v>
      </c>
      <c r="P44" s="23" t="s">
        <v>54</v>
      </c>
      <c r="Q44" s="24">
        <v>26</v>
      </c>
      <c r="R44" s="22" t="s">
        <v>56</v>
      </c>
      <c r="S44" s="23" t="s">
        <v>54</v>
      </c>
      <c r="T44" s="24">
        <v>17</v>
      </c>
      <c r="U44" s="107" t="s">
        <v>53</v>
      </c>
      <c r="V44" s="108"/>
      <c r="W44" s="109"/>
      <c r="X44" s="22" t="s">
        <v>56</v>
      </c>
      <c r="Y44" s="23" t="s">
        <v>54</v>
      </c>
      <c r="Z44" s="24">
        <v>28</v>
      </c>
      <c r="AA44" s="102">
        <f>COUNTIF(C44:Z45,"○")</f>
        <v>0</v>
      </c>
      <c r="AB44" s="102">
        <f>COUNTIF(C44:Z45,"●")</f>
        <v>0</v>
      </c>
      <c r="AC44" s="102">
        <f>COUNTIF(C44:Z45,"△")</f>
        <v>0</v>
      </c>
      <c r="AD44" s="102">
        <f>+AA44*3+AC44*1</f>
        <v>0</v>
      </c>
      <c r="AE44" s="102">
        <f>+E45+H45+K45+N45+Q45+T45+W45+Z45</f>
        <v>0</v>
      </c>
      <c r="AF44" s="102">
        <f>+C45+F45+I45+L45+O45+R45+U45+X45</f>
        <v>0</v>
      </c>
      <c r="AG44" s="102">
        <f>+RANK(AD44,$AD$32:$AD$47,0)</f>
        <v>7</v>
      </c>
    </row>
    <row r="45" spans="1:33" ht="15.75" customHeight="1">
      <c r="A45" s="104"/>
      <c r="B45" s="106"/>
      <c r="C45" s="25"/>
      <c r="D45" s="26" t="s">
        <v>54</v>
      </c>
      <c r="E45" s="27"/>
      <c r="F45" s="25"/>
      <c r="G45" s="26" t="s">
        <v>54</v>
      </c>
      <c r="H45" s="27"/>
      <c r="I45" s="25"/>
      <c r="J45" s="26" t="s">
        <v>54</v>
      </c>
      <c r="K45" s="27"/>
      <c r="L45" s="25"/>
      <c r="M45" s="26" t="s">
        <v>54</v>
      </c>
      <c r="N45" s="27"/>
      <c r="O45" s="25"/>
      <c r="P45" s="26" t="s">
        <v>54</v>
      </c>
      <c r="Q45" s="27"/>
      <c r="R45" s="25"/>
      <c r="S45" s="26" t="s">
        <v>54</v>
      </c>
      <c r="T45" s="27"/>
      <c r="U45" s="110"/>
      <c r="V45" s="111"/>
      <c r="W45" s="112"/>
      <c r="X45" s="25"/>
      <c r="Y45" s="26" t="s">
        <v>54</v>
      </c>
      <c r="Z45" s="27"/>
      <c r="AA45" s="103"/>
      <c r="AB45" s="103"/>
      <c r="AC45" s="103"/>
      <c r="AD45" s="103"/>
      <c r="AE45" s="103"/>
      <c r="AF45" s="103"/>
      <c r="AG45" s="103"/>
    </row>
    <row r="46" spans="1:33" ht="15.75" customHeight="1">
      <c r="A46" s="104">
        <v>16</v>
      </c>
      <c r="B46" s="105" t="str">
        <f>IF(データ２!B32="","",VLOOKUP(A46,データ２!$A$2:$B$160,2))</f>
        <v>大雲寺スターズ</v>
      </c>
      <c r="C46" s="22" t="s">
        <v>56</v>
      </c>
      <c r="D46" s="23" t="s">
        <v>54</v>
      </c>
      <c r="E46" s="24">
        <v>1</v>
      </c>
      <c r="F46" s="88"/>
      <c r="G46" s="89"/>
      <c r="H46" s="90"/>
      <c r="I46" s="88"/>
      <c r="J46" s="89"/>
      <c r="K46" s="90"/>
      <c r="L46" s="82"/>
      <c r="M46" s="83"/>
      <c r="N46" s="84"/>
      <c r="O46" s="82"/>
      <c r="P46" s="83"/>
      <c r="Q46" s="84"/>
      <c r="R46" s="82"/>
      <c r="S46" s="83"/>
      <c r="T46" s="84"/>
      <c r="U46" s="22" t="s">
        <v>56</v>
      </c>
      <c r="V46" s="23" t="s">
        <v>54</v>
      </c>
      <c r="W46" s="24">
        <v>28</v>
      </c>
      <c r="X46" s="107" t="s">
        <v>53</v>
      </c>
      <c r="Y46" s="108"/>
      <c r="Z46" s="109"/>
      <c r="AA46" s="102">
        <f>COUNTIF(C46:Z47,"○")</f>
        <v>2</v>
      </c>
      <c r="AB46" s="102">
        <f>COUNTIF(C46:Z47,"●")</f>
        <v>3</v>
      </c>
      <c r="AC46" s="102">
        <f>COUNTIF(C46:Z47,"△")</f>
        <v>0</v>
      </c>
      <c r="AD46" s="102">
        <f>+AA46*3+AC46*1</f>
        <v>6</v>
      </c>
      <c r="AE46" s="102">
        <f>+E47+H47+K47+N47+Q47+T47+W47+Z47</f>
        <v>45</v>
      </c>
      <c r="AF46" s="102">
        <f>+C47+F47+I47+L47+O47+R47+U47+X47</f>
        <v>27</v>
      </c>
      <c r="AG46" s="102">
        <v>4</v>
      </c>
    </row>
    <row r="47" spans="1:33" ht="15.75" customHeight="1">
      <c r="A47" s="104"/>
      <c r="B47" s="106"/>
      <c r="C47" s="25"/>
      <c r="D47" s="26" t="s">
        <v>54</v>
      </c>
      <c r="E47" s="27"/>
      <c r="F47" s="91">
        <v>11</v>
      </c>
      <c r="G47" s="92" t="s">
        <v>558</v>
      </c>
      <c r="H47" s="93">
        <v>6</v>
      </c>
      <c r="I47" s="91">
        <v>7</v>
      </c>
      <c r="J47" s="92" t="s">
        <v>576</v>
      </c>
      <c r="K47" s="93">
        <v>5</v>
      </c>
      <c r="L47" s="85">
        <v>2</v>
      </c>
      <c r="M47" s="86" t="s">
        <v>551</v>
      </c>
      <c r="N47" s="87">
        <v>16</v>
      </c>
      <c r="O47" s="85">
        <v>4</v>
      </c>
      <c r="P47" s="86" t="s">
        <v>567</v>
      </c>
      <c r="Q47" s="87">
        <v>5</v>
      </c>
      <c r="R47" s="85">
        <v>3</v>
      </c>
      <c r="S47" s="86" t="s">
        <v>557</v>
      </c>
      <c r="T47" s="87">
        <v>13</v>
      </c>
      <c r="U47" s="25"/>
      <c r="V47" s="26" t="s">
        <v>54</v>
      </c>
      <c r="W47" s="27"/>
      <c r="X47" s="110"/>
      <c r="Y47" s="111"/>
      <c r="Z47" s="112"/>
      <c r="AA47" s="103"/>
      <c r="AB47" s="103"/>
      <c r="AC47" s="103"/>
      <c r="AD47" s="103"/>
      <c r="AE47" s="103"/>
      <c r="AF47" s="103"/>
      <c r="AG47" s="103"/>
    </row>
    <row r="48" spans="27:29" ht="13.5">
      <c r="AA48" s="16">
        <f>SUM(AA32:AA47)</f>
        <v>12</v>
      </c>
      <c r="AB48" s="16">
        <f>SUM(AB32:AB47)</f>
        <v>12</v>
      </c>
      <c r="AC48" s="16">
        <f>SUM(AC32:AC47)</f>
        <v>0</v>
      </c>
    </row>
    <row r="58" spans="2:26" ht="13.5">
      <c r="B58" s="10" t="str">
        <f>+データ１!$B$2</f>
        <v>2014/2/5</v>
      </c>
      <c r="C58" s="7" t="str">
        <f>+データ１!$B$4</f>
        <v>２０１４年 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33" ht="129.75" customHeight="1">
      <c r="B59" s="20" t="str">
        <f>+データ１!B10</f>
        <v>スーパーリ－グ 　　                  　　　 第８回大会  　　　        　　Ｃブロック     　　              ２０１４</v>
      </c>
      <c r="C59" s="113" t="str">
        <f>+IF(B60="","",+B60)</f>
        <v>リトルロジャース</v>
      </c>
      <c r="D59" s="114"/>
      <c r="E59" s="115"/>
      <c r="F59" s="113" t="str">
        <f>+IF(B62="","",+B62)</f>
        <v>春日橋ファイターズ</v>
      </c>
      <c r="G59" s="114"/>
      <c r="H59" s="115"/>
      <c r="I59" s="113" t="str">
        <f>+IF(B64="","",+B64)</f>
        <v>葛飾アニマルズ</v>
      </c>
      <c r="J59" s="114"/>
      <c r="K59" s="115"/>
      <c r="L59" s="113" t="str">
        <f>+IF(B66="","",+B66)</f>
        <v>八潮ドリームキッズ</v>
      </c>
      <c r="M59" s="114"/>
      <c r="N59" s="115"/>
      <c r="O59" s="113" t="str">
        <f>+IF(B68="","",+B68)</f>
        <v>赤塚アントラーズ</v>
      </c>
      <c r="P59" s="114"/>
      <c r="Q59" s="115"/>
      <c r="R59" s="113" t="str">
        <f>+IF(B70="","",+B70)</f>
        <v>菊坂ファイヤーズ</v>
      </c>
      <c r="S59" s="114"/>
      <c r="T59" s="115"/>
      <c r="U59" s="113" t="str">
        <f>+IF(B72="","",+B72)</f>
        <v>新宿サニー</v>
      </c>
      <c r="V59" s="114"/>
      <c r="W59" s="115"/>
      <c r="X59" s="113" t="str">
        <f>+IF(B74="","",+B74)</f>
        <v>高輪クラブ</v>
      </c>
      <c r="Y59" s="114"/>
      <c r="Z59" s="115"/>
      <c r="AA59" s="21" t="s">
        <v>0</v>
      </c>
      <c r="AB59" s="14" t="s">
        <v>1</v>
      </c>
      <c r="AC59" s="14" t="s">
        <v>2</v>
      </c>
      <c r="AD59" s="12" t="s">
        <v>21</v>
      </c>
      <c r="AE59" s="13" t="s">
        <v>23</v>
      </c>
      <c r="AF59" s="13" t="s">
        <v>24</v>
      </c>
      <c r="AG59" s="12" t="s">
        <v>22</v>
      </c>
    </row>
    <row r="60" spans="1:33" ht="15.75" customHeight="1">
      <c r="A60" s="104">
        <v>17</v>
      </c>
      <c r="B60" s="105" t="str">
        <f>IF(データ２!B34="","",VLOOKUP(A60,データ２!$A$2:$B$160,2))</f>
        <v>リトルロジャース</v>
      </c>
      <c r="C60" s="107" t="s">
        <v>53</v>
      </c>
      <c r="D60" s="108"/>
      <c r="E60" s="109"/>
      <c r="F60" s="88"/>
      <c r="G60" s="89"/>
      <c r="H60" s="90"/>
      <c r="I60" s="22" t="s">
        <v>79</v>
      </c>
      <c r="J60" s="23" t="s">
        <v>54</v>
      </c>
      <c r="K60" s="24">
        <v>11</v>
      </c>
      <c r="L60" s="88"/>
      <c r="M60" s="89"/>
      <c r="N60" s="90"/>
      <c r="O60" s="82"/>
      <c r="P60" s="83"/>
      <c r="Q60" s="84"/>
      <c r="R60" s="82"/>
      <c r="S60" s="83"/>
      <c r="T60" s="84"/>
      <c r="U60" s="22" t="s">
        <v>79</v>
      </c>
      <c r="V60" s="23" t="s">
        <v>54</v>
      </c>
      <c r="W60" s="24">
        <v>5</v>
      </c>
      <c r="X60" s="82"/>
      <c r="Y60" s="83"/>
      <c r="Z60" s="84"/>
      <c r="AA60" s="116">
        <f>COUNTIF(C60:Z61,"○")</f>
        <v>2</v>
      </c>
      <c r="AB60" s="102">
        <f>COUNTIF(C60:Z61,"●")</f>
        <v>3</v>
      </c>
      <c r="AC60" s="102">
        <f>COUNTIF(C60:Z61,"△")</f>
        <v>0</v>
      </c>
      <c r="AD60" s="102">
        <f>+AA60*3+AC60*1</f>
        <v>6</v>
      </c>
      <c r="AE60" s="102">
        <f>+E61+H61+K61+N61+Q61+T61+W61+Z61</f>
        <v>48</v>
      </c>
      <c r="AF60" s="102">
        <f>+C61+F61+I61+L61+O61+R61+U61+X61</f>
        <v>20</v>
      </c>
      <c r="AG60" s="102">
        <v>5</v>
      </c>
    </row>
    <row r="61" spans="1:33" ht="15.75" customHeight="1">
      <c r="A61" s="104"/>
      <c r="B61" s="106"/>
      <c r="C61" s="110"/>
      <c r="D61" s="111"/>
      <c r="E61" s="112"/>
      <c r="F61" s="91">
        <v>8</v>
      </c>
      <c r="G61" s="92" t="s">
        <v>562</v>
      </c>
      <c r="H61" s="93">
        <v>6</v>
      </c>
      <c r="I61" s="25"/>
      <c r="J61" s="26" t="s">
        <v>54</v>
      </c>
      <c r="K61" s="27"/>
      <c r="L61" s="91">
        <v>1</v>
      </c>
      <c r="M61" s="92" t="s">
        <v>556</v>
      </c>
      <c r="N61" s="93">
        <v>0</v>
      </c>
      <c r="O61" s="85">
        <v>1</v>
      </c>
      <c r="P61" s="86" t="s">
        <v>568</v>
      </c>
      <c r="Q61" s="87">
        <v>23</v>
      </c>
      <c r="R61" s="85">
        <v>2</v>
      </c>
      <c r="S61" s="86" t="s">
        <v>571</v>
      </c>
      <c r="T61" s="87">
        <v>10</v>
      </c>
      <c r="U61" s="25"/>
      <c r="V61" s="26" t="s">
        <v>54</v>
      </c>
      <c r="W61" s="27"/>
      <c r="X61" s="85">
        <v>8</v>
      </c>
      <c r="Y61" s="86" t="s">
        <v>567</v>
      </c>
      <c r="Z61" s="87">
        <v>9</v>
      </c>
      <c r="AA61" s="117"/>
      <c r="AB61" s="103"/>
      <c r="AC61" s="103"/>
      <c r="AD61" s="103"/>
      <c r="AE61" s="103"/>
      <c r="AF61" s="103"/>
      <c r="AG61" s="103"/>
    </row>
    <row r="62" spans="1:33" ht="15.75" customHeight="1">
      <c r="A62" s="104">
        <v>18</v>
      </c>
      <c r="B62" s="105" t="str">
        <f>IF(データ２!B36="","",VLOOKUP(A62,データ２!$A$2:$B$160,2))</f>
        <v>春日橋ファイターズ</v>
      </c>
      <c r="C62" s="82"/>
      <c r="D62" s="83"/>
      <c r="E62" s="84"/>
      <c r="F62" s="107" t="s">
        <v>53</v>
      </c>
      <c r="G62" s="108"/>
      <c r="H62" s="109"/>
      <c r="I62" s="82"/>
      <c r="J62" s="83"/>
      <c r="K62" s="84"/>
      <c r="L62" s="22" t="s">
        <v>79</v>
      </c>
      <c r="M62" s="23" t="s">
        <v>54</v>
      </c>
      <c r="N62" s="24">
        <v>19</v>
      </c>
      <c r="O62" s="82"/>
      <c r="P62" s="83"/>
      <c r="Q62" s="84"/>
      <c r="R62" s="82"/>
      <c r="S62" s="83"/>
      <c r="T62" s="84"/>
      <c r="U62" s="22" t="s">
        <v>79</v>
      </c>
      <c r="V62" s="23" t="s">
        <v>54</v>
      </c>
      <c r="W62" s="24">
        <v>2</v>
      </c>
      <c r="X62" s="22" t="s">
        <v>79</v>
      </c>
      <c r="Y62" s="23" t="s">
        <v>54</v>
      </c>
      <c r="Z62" s="24">
        <v>8</v>
      </c>
      <c r="AA62" s="116">
        <f>COUNTIF(C62:Z63,"○")</f>
        <v>0</v>
      </c>
      <c r="AB62" s="102">
        <f>COUNTIF(C62:Z63,"●")</f>
        <v>4</v>
      </c>
      <c r="AC62" s="102">
        <f>COUNTIF(C62:Z63,"△")</f>
        <v>0</v>
      </c>
      <c r="AD62" s="102">
        <f>+AA62*3+AC62*1</f>
        <v>0</v>
      </c>
      <c r="AE62" s="102">
        <f>+E63+H63+K63+N63+Q63+T63+W63+Z63</f>
        <v>44</v>
      </c>
      <c r="AF62" s="102">
        <f>+C63+F63+I63+L63+O63+R63+U63+X63</f>
        <v>12</v>
      </c>
      <c r="AG62" s="102">
        <v>7</v>
      </c>
    </row>
    <row r="63" spans="1:33" ht="15.75" customHeight="1">
      <c r="A63" s="104"/>
      <c r="B63" s="106"/>
      <c r="C63" s="85">
        <v>6</v>
      </c>
      <c r="D63" s="86" t="s">
        <v>563</v>
      </c>
      <c r="E63" s="87">
        <v>8</v>
      </c>
      <c r="F63" s="110"/>
      <c r="G63" s="111"/>
      <c r="H63" s="112"/>
      <c r="I63" s="85">
        <v>1</v>
      </c>
      <c r="J63" s="86" t="s">
        <v>544</v>
      </c>
      <c r="K63" s="87">
        <v>12</v>
      </c>
      <c r="L63" s="25"/>
      <c r="M63" s="26" t="s">
        <v>54</v>
      </c>
      <c r="N63" s="27"/>
      <c r="O63" s="85">
        <v>3</v>
      </c>
      <c r="P63" s="86" t="s">
        <v>551</v>
      </c>
      <c r="Q63" s="87">
        <v>9</v>
      </c>
      <c r="R63" s="85">
        <v>2</v>
      </c>
      <c r="S63" s="86" t="s">
        <v>584</v>
      </c>
      <c r="T63" s="87">
        <v>15</v>
      </c>
      <c r="U63" s="25"/>
      <c r="V63" s="26" t="s">
        <v>54</v>
      </c>
      <c r="W63" s="27"/>
      <c r="X63" s="25"/>
      <c r="Y63" s="26" t="s">
        <v>54</v>
      </c>
      <c r="Z63" s="27"/>
      <c r="AA63" s="117"/>
      <c r="AB63" s="103"/>
      <c r="AC63" s="103"/>
      <c r="AD63" s="103"/>
      <c r="AE63" s="103"/>
      <c r="AF63" s="103"/>
      <c r="AG63" s="103"/>
    </row>
    <row r="64" spans="1:33" ht="15.75" customHeight="1">
      <c r="A64" s="104">
        <v>19</v>
      </c>
      <c r="B64" s="105" t="str">
        <f>IF(データ２!B38="","",VLOOKUP(A64,データ２!$A$2:$B$160,2))</f>
        <v>葛飾アニマルズ</v>
      </c>
      <c r="C64" s="22" t="s">
        <v>79</v>
      </c>
      <c r="D64" s="23" t="s">
        <v>54</v>
      </c>
      <c r="E64" s="24">
        <v>11</v>
      </c>
      <c r="F64" s="88"/>
      <c r="G64" s="89"/>
      <c r="H64" s="90"/>
      <c r="I64" s="107" t="s">
        <v>53</v>
      </c>
      <c r="J64" s="108"/>
      <c r="K64" s="109"/>
      <c r="L64" s="88"/>
      <c r="M64" s="89"/>
      <c r="N64" s="90"/>
      <c r="O64" s="22" t="s">
        <v>79</v>
      </c>
      <c r="P64" s="23" t="s">
        <v>54</v>
      </c>
      <c r="Q64" s="24">
        <v>7</v>
      </c>
      <c r="R64" s="82"/>
      <c r="S64" s="83"/>
      <c r="T64" s="84"/>
      <c r="U64" s="88"/>
      <c r="V64" s="89"/>
      <c r="W64" s="90"/>
      <c r="X64" s="88"/>
      <c r="Y64" s="89"/>
      <c r="Z64" s="90"/>
      <c r="AA64" s="116">
        <f>COUNTIF(C64:Z65,"○")</f>
        <v>4</v>
      </c>
      <c r="AB64" s="102">
        <f>COUNTIF(C64:Z65,"●")</f>
        <v>1</v>
      </c>
      <c r="AC64" s="102">
        <f>COUNTIF(C64:Z65,"△")</f>
        <v>0</v>
      </c>
      <c r="AD64" s="102">
        <f>+AA64*3+AC64*1</f>
        <v>12</v>
      </c>
      <c r="AE64" s="102">
        <f>+E65+H65+K65+N65+Q65+T65+W65+Z65</f>
        <v>19</v>
      </c>
      <c r="AF64" s="102">
        <f>+C65+F65+I65+L65+O65+R65+U65+X65</f>
        <v>61</v>
      </c>
      <c r="AG64" s="102">
        <v>2</v>
      </c>
    </row>
    <row r="65" spans="1:33" ht="15.75" customHeight="1">
      <c r="A65" s="104"/>
      <c r="B65" s="106"/>
      <c r="C65" s="25"/>
      <c r="D65" s="26" t="s">
        <v>54</v>
      </c>
      <c r="E65" s="27"/>
      <c r="F65" s="91">
        <v>12</v>
      </c>
      <c r="G65" s="92" t="s">
        <v>543</v>
      </c>
      <c r="H65" s="93">
        <v>1</v>
      </c>
      <c r="I65" s="110"/>
      <c r="J65" s="111"/>
      <c r="K65" s="112"/>
      <c r="L65" s="91">
        <v>17</v>
      </c>
      <c r="M65" s="92" t="s">
        <v>558</v>
      </c>
      <c r="N65" s="93">
        <v>0</v>
      </c>
      <c r="O65" s="25"/>
      <c r="P65" s="26" t="s">
        <v>54</v>
      </c>
      <c r="Q65" s="27"/>
      <c r="R65" s="85">
        <v>1</v>
      </c>
      <c r="S65" s="86" t="s">
        <v>584</v>
      </c>
      <c r="T65" s="87">
        <v>13</v>
      </c>
      <c r="U65" s="91">
        <v>20</v>
      </c>
      <c r="V65" s="92" t="s">
        <v>549</v>
      </c>
      <c r="W65" s="93">
        <v>1</v>
      </c>
      <c r="X65" s="91">
        <v>11</v>
      </c>
      <c r="Y65" s="92" t="s">
        <v>550</v>
      </c>
      <c r="Z65" s="93">
        <v>4</v>
      </c>
      <c r="AA65" s="117"/>
      <c r="AB65" s="103"/>
      <c r="AC65" s="103"/>
      <c r="AD65" s="103"/>
      <c r="AE65" s="103"/>
      <c r="AF65" s="103"/>
      <c r="AG65" s="103"/>
    </row>
    <row r="66" spans="1:33" ht="15.75" customHeight="1">
      <c r="A66" s="104">
        <v>20</v>
      </c>
      <c r="B66" s="105" t="str">
        <f>IF(データ２!B40="","",VLOOKUP(A66,データ２!$A$2:$B$160,2))</f>
        <v>八潮ドリームキッズ</v>
      </c>
      <c r="C66" s="82"/>
      <c r="D66" s="83"/>
      <c r="E66" s="84"/>
      <c r="F66" s="22" t="s">
        <v>79</v>
      </c>
      <c r="G66" s="23" t="s">
        <v>54</v>
      </c>
      <c r="H66" s="24">
        <v>19</v>
      </c>
      <c r="I66" s="82"/>
      <c r="J66" s="83"/>
      <c r="K66" s="84"/>
      <c r="L66" s="107" t="s">
        <v>53</v>
      </c>
      <c r="M66" s="108"/>
      <c r="N66" s="109"/>
      <c r="O66" s="22" t="s">
        <v>79</v>
      </c>
      <c r="P66" s="23" t="s">
        <v>54</v>
      </c>
      <c r="Q66" s="24">
        <v>4</v>
      </c>
      <c r="R66" s="82"/>
      <c r="S66" s="83"/>
      <c r="T66" s="84"/>
      <c r="U66" s="22" t="s">
        <v>79</v>
      </c>
      <c r="V66" s="23" t="s">
        <v>54</v>
      </c>
      <c r="W66" s="24">
        <v>21</v>
      </c>
      <c r="X66" s="82"/>
      <c r="Y66" s="83"/>
      <c r="Z66" s="84"/>
      <c r="AA66" s="116">
        <f>COUNTIF(C66:Z67,"○")</f>
        <v>0</v>
      </c>
      <c r="AB66" s="102">
        <f>COUNTIF(C66:Z67,"●")</f>
        <v>4</v>
      </c>
      <c r="AC66" s="102">
        <f>COUNTIF(C66:Z67,"△")</f>
        <v>0</v>
      </c>
      <c r="AD66" s="102">
        <f>+AA66*3+AC66*1</f>
        <v>0</v>
      </c>
      <c r="AE66" s="102">
        <f>+E67+H67+K67+N67+Q67+T67+W67+Z67</f>
        <v>46</v>
      </c>
      <c r="AF66" s="102">
        <f>+C67+F67+I67+L67+O67+R67+U67+X67</f>
        <v>11</v>
      </c>
      <c r="AG66" s="102">
        <v>8</v>
      </c>
    </row>
    <row r="67" spans="1:33" ht="15.75" customHeight="1">
      <c r="A67" s="104"/>
      <c r="B67" s="106"/>
      <c r="C67" s="85">
        <v>0</v>
      </c>
      <c r="D67" s="86" t="s">
        <v>557</v>
      </c>
      <c r="E67" s="87">
        <v>1</v>
      </c>
      <c r="F67" s="25"/>
      <c r="G67" s="26" t="s">
        <v>54</v>
      </c>
      <c r="H67" s="27"/>
      <c r="I67" s="85">
        <v>0</v>
      </c>
      <c r="J67" s="86" t="s">
        <v>559</v>
      </c>
      <c r="K67" s="87">
        <v>17</v>
      </c>
      <c r="L67" s="110"/>
      <c r="M67" s="111"/>
      <c r="N67" s="112"/>
      <c r="O67" s="25"/>
      <c r="P67" s="26" t="s">
        <v>54</v>
      </c>
      <c r="Q67" s="27"/>
      <c r="R67" s="85">
        <v>4</v>
      </c>
      <c r="S67" s="86" t="s">
        <v>548</v>
      </c>
      <c r="T67" s="87">
        <v>18</v>
      </c>
      <c r="U67" s="25"/>
      <c r="V67" s="26" t="s">
        <v>54</v>
      </c>
      <c r="W67" s="27"/>
      <c r="X67" s="85">
        <v>7</v>
      </c>
      <c r="Y67" s="86" t="s">
        <v>553</v>
      </c>
      <c r="Z67" s="87">
        <v>10</v>
      </c>
      <c r="AA67" s="117"/>
      <c r="AB67" s="103"/>
      <c r="AC67" s="103"/>
      <c r="AD67" s="103"/>
      <c r="AE67" s="103"/>
      <c r="AF67" s="103"/>
      <c r="AG67" s="103"/>
    </row>
    <row r="68" spans="1:33" ht="15.75" customHeight="1">
      <c r="A68" s="104">
        <v>21</v>
      </c>
      <c r="B68" s="105" t="str">
        <f>IF(データ２!B42="","",VLOOKUP(A68,データ２!$A$2:$B$160,2))</f>
        <v>赤塚アントラーズ</v>
      </c>
      <c r="C68" s="88"/>
      <c r="D68" s="89"/>
      <c r="E68" s="90"/>
      <c r="F68" s="88"/>
      <c r="G68" s="89"/>
      <c r="H68" s="90"/>
      <c r="I68" s="22" t="s">
        <v>79</v>
      </c>
      <c r="J68" s="23" t="s">
        <v>54</v>
      </c>
      <c r="K68" s="24">
        <v>7</v>
      </c>
      <c r="L68" s="22" t="s">
        <v>79</v>
      </c>
      <c r="M68" s="23" t="s">
        <v>54</v>
      </c>
      <c r="N68" s="24">
        <v>4</v>
      </c>
      <c r="O68" s="107" t="s">
        <v>53</v>
      </c>
      <c r="P68" s="108"/>
      <c r="Q68" s="109"/>
      <c r="R68" s="22" t="s">
        <v>79</v>
      </c>
      <c r="S68" s="23" t="s">
        <v>54</v>
      </c>
      <c r="T68" s="24">
        <v>22</v>
      </c>
      <c r="U68" s="88"/>
      <c r="V68" s="89"/>
      <c r="W68" s="90"/>
      <c r="X68" s="22" t="s">
        <v>79</v>
      </c>
      <c r="Y68" s="23" t="s">
        <v>54</v>
      </c>
      <c r="Z68" s="24">
        <v>16</v>
      </c>
      <c r="AA68" s="116">
        <f>COUNTIF(C68:Z69,"○")</f>
        <v>3</v>
      </c>
      <c r="AB68" s="102">
        <f>COUNTIF(C68:Z69,"●")</f>
        <v>0</v>
      </c>
      <c r="AC68" s="102">
        <f>COUNTIF(C68:Z69,"△")</f>
        <v>0</v>
      </c>
      <c r="AD68" s="102">
        <f>+AA68*3+AC68*1</f>
        <v>9</v>
      </c>
      <c r="AE68" s="102">
        <f>+E69+H69+K69+N69+Q69+T69+W69+Z69</f>
        <v>10</v>
      </c>
      <c r="AF68" s="102">
        <f>+C69+F69+I69+L69+O69+R69+U69+X69</f>
        <v>41</v>
      </c>
      <c r="AG68" s="102">
        <v>3</v>
      </c>
    </row>
    <row r="69" spans="1:33" ht="15.75" customHeight="1">
      <c r="A69" s="104"/>
      <c r="B69" s="106"/>
      <c r="C69" s="91">
        <v>23</v>
      </c>
      <c r="D69" s="92" t="s">
        <v>569</v>
      </c>
      <c r="E69" s="93">
        <v>1</v>
      </c>
      <c r="F69" s="91">
        <v>9</v>
      </c>
      <c r="G69" s="92" t="s">
        <v>550</v>
      </c>
      <c r="H69" s="93">
        <v>3</v>
      </c>
      <c r="I69" s="25"/>
      <c r="J69" s="26" t="s">
        <v>54</v>
      </c>
      <c r="K69" s="27"/>
      <c r="L69" s="25"/>
      <c r="M69" s="26" t="s">
        <v>54</v>
      </c>
      <c r="N69" s="27"/>
      <c r="O69" s="110"/>
      <c r="P69" s="111"/>
      <c r="Q69" s="112"/>
      <c r="R69" s="25"/>
      <c r="S69" s="26" t="s">
        <v>54</v>
      </c>
      <c r="T69" s="27"/>
      <c r="U69" s="91">
        <v>9</v>
      </c>
      <c r="V69" s="92" t="s">
        <v>546</v>
      </c>
      <c r="W69" s="93">
        <v>6</v>
      </c>
      <c r="X69" s="25"/>
      <c r="Y69" s="26" t="s">
        <v>54</v>
      </c>
      <c r="Z69" s="27"/>
      <c r="AA69" s="117"/>
      <c r="AB69" s="103"/>
      <c r="AC69" s="103"/>
      <c r="AD69" s="103"/>
      <c r="AE69" s="103"/>
      <c r="AF69" s="103"/>
      <c r="AG69" s="103"/>
    </row>
    <row r="70" spans="1:33" ht="15.75" customHeight="1">
      <c r="A70" s="104">
        <v>22</v>
      </c>
      <c r="B70" s="105" t="str">
        <f>IF(データ２!B44="","",VLOOKUP(A70,データ２!$A$2:$B$160,2))</f>
        <v>菊坂ファイヤーズ</v>
      </c>
      <c r="C70" s="88"/>
      <c r="D70" s="89"/>
      <c r="E70" s="90"/>
      <c r="F70" s="88"/>
      <c r="G70" s="89"/>
      <c r="H70" s="90"/>
      <c r="I70" s="88"/>
      <c r="J70" s="89"/>
      <c r="K70" s="90"/>
      <c r="L70" s="88"/>
      <c r="M70" s="89"/>
      <c r="N70" s="90"/>
      <c r="O70" s="22" t="s">
        <v>79</v>
      </c>
      <c r="P70" s="23" t="s">
        <v>54</v>
      </c>
      <c r="Q70" s="24">
        <v>22</v>
      </c>
      <c r="R70" s="107" t="s">
        <v>53</v>
      </c>
      <c r="S70" s="108"/>
      <c r="T70" s="109"/>
      <c r="U70" s="88"/>
      <c r="V70" s="89"/>
      <c r="W70" s="90"/>
      <c r="X70" s="88"/>
      <c r="Y70" s="89"/>
      <c r="Z70" s="90"/>
      <c r="AA70" s="116">
        <f>COUNTIF(C70:Z71,"○")</f>
        <v>6</v>
      </c>
      <c r="AB70" s="102">
        <f>COUNTIF(C70:Z71,"●")</f>
        <v>0</v>
      </c>
      <c r="AC70" s="102">
        <f>COUNTIF(C70:Z71,"△")</f>
        <v>0</v>
      </c>
      <c r="AD70" s="102">
        <f>+AA70*3+AC70*1</f>
        <v>18</v>
      </c>
      <c r="AE70" s="102">
        <f>+E71+H71+K71+N71+Q71+T71+W71+Z71</f>
        <v>11</v>
      </c>
      <c r="AF70" s="102">
        <f>+C71+F71+I71+L71+O71+R71+U71+X71</f>
        <v>85</v>
      </c>
      <c r="AG70" s="102">
        <v>1</v>
      </c>
    </row>
    <row r="71" spans="1:33" ht="15.75" customHeight="1">
      <c r="A71" s="104"/>
      <c r="B71" s="106"/>
      <c r="C71" s="91">
        <v>10</v>
      </c>
      <c r="D71" s="92" t="s">
        <v>570</v>
      </c>
      <c r="E71" s="93">
        <v>2</v>
      </c>
      <c r="F71" s="91">
        <v>15</v>
      </c>
      <c r="G71" s="92" t="s">
        <v>583</v>
      </c>
      <c r="H71" s="93">
        <v>2</v>
      </c>
      <c r="I71" s="91">
        <v>13</v>
      </c>
      <c r="J71" s="92" t="s">
        <v>583</v>
      </c>
      <c r="K71" s="93">
        <v>1</v>
      </c>
      <c r="L71" s="91">
        <v>18</v>
      </c>
      <c r="M71" s="92" t="s">
        <v>549</v>
      </c>
      <c r="N71" s="93">
        <v>4</v>
      </c>
      <c r="O71" s="25"/>
      <c r="P71" s="26" t="s">
        <v>54</v>
      </c>
      <c r="Q71" s="27"/>
      <c r="R71" s="110"/>
      <c r="S71" s="111"/>
      <c r="T71" s="112"/>
      <c r="U71" s="91">
        <v>18</v>
      </c>
      <c r="V71" s="92" t="s">
        <v>554</v>
      </c>
      <c r="W71" s="93">
        <v>1</v>
      </c>
      <c r="X71" s="91">
        <v>11</v>
      </c>
      <c r="Y71" s="92" t="s">
        <v>550</v>
      </c>
      <c r="Z71" s="93">
        <v>1</v>
      </c>
      <c r="AA71" s="117"/>
      <c r="AB71" s="103"/>
      <c r="AC71" s="103"/>
      <c r="AD71" s="103"/>
      <c r="AE71" s="103"/>
      <c r="AF71" s="103"/>
      <c r="AG71" s="103"/>
    </row>
    <row r="72" spans="1:33" ht="15.75" customHeight="1">
      <c r="A72" s="104">
        <v>23</v>
      </c>
      <c r="B72" s="105" t="str">
        <f>IF(データ２!B46="","",VLOOKUP(A72,データ２!$A$2:$B$160,2))</f>
        <v>新宿サニー</v>
      </c>
      <c r="C72" s="22" t="s">
        <v>79</v>
      </c>
      <c r="D72" s="23" t="s">
        <v>54</v>
      </c>
      <c r="E72" s="24">
        <v>5</v>
      </c>
      <c r="F72" s="22" t="s">
        <v>79</v>
      </c>
      <c r="G72" s="23" t="s">
        <v>54</v>
      </c>
      <c r="H72" s="24">
        <v>2</v>
      </c>
      <c r="I72" s="82"/>
      <c r="J72" s="83"/>
      <c r="K72" s="84"/>
      <c r="L72" s="22" t="s">
        <v>79</v>
      </c>
      <c r="M72" s="23" t="s">
        <v>54</v>
      </c>
      <c r="N72" s="24">
        <v>21</v>
      </c>
      <c r="O72" s="82"/>
      <c r="P72" s="83"/>
      <c r="Q72" s="84"/>
      <c r="R72" s="82"/>
      <c r="S72" s="83"/>
      <c r="T72" s="84"/>
      <c r="U72" s="107" t="s">
        <v>53</v>
      </c>
      <c r="V72" s="108"/>
      <c r="W72" s="109"/>
      <c r="X72" s="88"/>
      <c r="Y72" s="89"/>
      <c r="Z72" s="90"/>
      <c r="AA72" s="116">
        <f>COUNTIF(C72:Z73,"○")</f>
        <v>1</v>
      </c>
      <c r="AB72" s="102">
        <f>COUNTIF(C72:Z73,"●")</f>
        <v>3</v>
      </c>
      <c r="AC72" s="102">
        <f>COUNTIF(C72:Z73,"△")</f>
        <v>0</v>
      </c>
      <c r="AD72" s="102">
        <f>+AA72*3+AC72*1</f>
        <v>3</v>
      </c>
      <c r="AE72" s="102">
        <f>+E73+H73+K73+N73+Q73+T73+W73+Z73</f>
        <v>54</v>
      </c>
      <c r="AF72" s="102">
        <f>+C73+F73+I73+L73+O73+R73+U73+X73</f>
        <v>18</v>
      </c>
      <c r="AG72" s="102">
        <v>6</v>
      </c>
    </row>
    <row r="73" spans="1:33" ht="15.75" customHeight="1">
      <c r="A73" s="104"/>
      <c r="B73" s="106"/>
      <c r="C73" s="25"/>
      <c r="D73" s="26" t="s">
        <v>54</v>
      </c>
      <c r="E73" s="27"/>
      <c r="F73" s="25"/>
      <c r="G73" s="26" t="s">
        <v>54</v>
      </c>
      <c r="H73" s="27"/>
      <c r="I73" s="85">
        <v>1</v>
      </c>
      <c r="J73" s="86" t="s">
        <v>548</v>
      </c>
      <c r="K73" s="87">
        <v>20</v>
      </c>
      <c r="L73" s="25"/>
      <c r="M73" s="26" t="s">
        <v>54</v>
      </c>
      <c r="N73" s="27"/>
      <c r="O73" s="85">
        <v>6</v>
      </c>
      <c r="P73" s="86" t="s">
        <v>547</v>
      </c>
      <c r="Q73" s="87">
        <v>9</v>
      </c>
      <c r="R73" s="85">
        <v>1</v>
      </c>
      <c r="S73" s="86" t="s">
        <v>553</v>
      </c>
      <c r="T73" s="87">
        <v>18</v>
      </c>
      <c r="U73" s="110"/>
      <c r="V73" s="111"/>
      <c r="W73" s="112"/>
      <c r="X73" s="91">
        <v>10</v>
      </c>
      <c r="Y73" s="92" t="s">
        <v>572</v>
      </c>
      <c r="Z73" s="93">
        <v>7</v>
      </c>
      <c r="AA73" s="117"/>
      <c r="AB73" s="103"/>
      <c r="AC73" s="103"/>
      <c r="AD73" s="103"/>
      <c r="AE73" s="103"/>
      <c r="AF73" s="103"/>
      <c r="AG73" s="103"/>
    </row>
    <row r="74" spans="1:33" ht="15.75" customHeight="1">
      <c r="A74" s="104">
        <v>24</v>
      </c>
      <c r="B74" s="105" t="str">
        <f>IF(データ２!B48="","",VLOOKUP(A74,データ２!$A$2:$B$160,2))</f>
        <v>高輪クラブ</v>
      </c>
      <c r="C74" s="88"/>
      <c r="D74" s="89"/>
      <c r="E74" s="90"/>
      <c r="F74" s="22" t="s">
        <v>79</v>
      </c>
      <c r="G74" s="23" t="s">
        <v>54</v>
      </c>
      <c r="H74" s="24">
        <v>8</v>
      </c>
      <c r="I74" s="82"/>
      <c r="J74" s="83"/>
      <c r="K74" s="84"/>
      <c r="L74" s="88"/>
      <c r="M74" s="89"/>
      <c r="N74" s="90"/>
      <c r="O74" s="22" t="s">
        <v>79</v>
      </c>
      <c r="P74" s="23" t="s">
        <v>54</v>
      </c>
      <c r="Q74" s="24">
        <v>16</v>
      </c>
      <c r="R74" s="82"/>
      <c r="S74" s="83"/>
      <c r="T74" s="84"/>
      <c r="U74" s="82"/>
      <c r="V74" s="83"/>
      <c r="W74" s="84"/>
      <c r="X74" s="107" t="s">
        <v>53</v>
      </c>
      <c r="Y74" s="108"/>
      <c r="Z74" s="109"/>
      <c r="AA74" s="116">
        <f>COUNTIF(C74:Z75,"○")</f>
        <v>2</v>
      </c>
      <c r="AB74" s="102">
        <f>COUNTIF(C74:Z75,"●")</f>
        <v>3</v>
      </c>
      <c r="AC74" s="102">
        <f>COUNTIF(C74:Z75,"△")</f>
        <v>0</v>
      </c>
      <c r="AD74" s="102">
        <f>+AA74*3+AC74*1</f>
        <v>6</v>
      </c>
      <c r="AE74" s="102">
        <f>+E75+H75+K75+N75+Q75+T75+W75+Z75</f>
        <v>47</v>
      </c>
      <c r="AF74" s="102">
        <f>+C75+F75+I75+L75+O75+R75+U75+X75</f>
        <v>31</v>
      </c>
      <c r="AG74" s="102">
        <v>4</v>
      </c>
    </row>
    <row r="75" spans="1:33" ht="15.75" customHeight="1">
      <c r="A75" s="104"/>
      <c r="B75" s="106"/>
      <c r="C75" s="91">
        <v>9</v>
      </c>
      <c r="D75" s="92" t="s">
        <v>566</v>
      </c>
      <c r="E75" s="93">
        <v>8</v>
      </c>
      <c r="F75" s="25"/>
      <c r="G75" s="26" t="s">
        <v>54</v>
      </c>
      <c r="H75" s="27"/>
      <c r="I75" s="85">
        <v>4</v>
      </c>
      <c r="J75" s="86" t="s">
        <v>551</v>
      </c>
      <c r="K75" s="87">
        <v>11</v>
      </c>
      <c r="L75" s="91">
        <v>10</v>
      </c>
      <c r="M75" s="92" t="s">
        <v>554</v>
      </c>
      <c r="N75" s="93">
        <v>7</v>
      </c>
      <c r="O75" s="25"/>
      <c r="P75" s="26" t="s">
        <v>54</v>
      </c>
      <c r="Q75" s="27"/>
      <c r="R75" s="85">
        <v>1</v>
      </c>
      <c r="S75" s="86" t="s">
        <v>551</v>
      </c>
      <c r="T75" s="87">
        <v>11</v>
      </c>
      <c r="U75" s="85">
        <v>7</v>
      </c>
      <c r="V75" s="86" t="s">
        <v>573</v>
      </c>
      <c r="W75" s="87">
        <v>10</v>
      </c>
      <c r="X75" s="110"/>
      <c r="Y75" s="111"/>
      <c r="Z75" s="112"/>
      <c r="AA75" s="117"/>
      <c r="AB75" s="103"/>
      <c r="AC75" s="103"/>
      <c r="AD75" s="103"/>
      <c r="AE75" s="103"/>
      <c r="AF75" s="103"/>
      <c r="AG75" s="103"/>
    </row>
    <row r="76" spans="1:29" ht="13.5" customHeight="1">
      <c r="A76" s="9"/>
      <c r="B76" s="15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6">
        <f>SUM(AA60:AA75)</f>
        <v>18</v>
      </c>
      <c r="AB76" s="16">
        <f>SUM(AB60:AB75)</f>
        <v>18</v>
      </c>
      <c r="AC76" s="16">
        <f>SUM(AC60:AC75)</f>
        <v>0</v>
      </c>
    </row>
    <row r="77" spans="1:29" ht="13.5" customHeight="1">
      <c r="A77" s="9"/>
      <c r="B77" s="1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6"/>
      <c r="AB77" s="16"/>
      <c r="AC77" s="16"/>
    </row>
    <row r="78" spans="1:29" ht="13.5" customHeight="1">
      <c r="A78" s="9"/>
      <c r="B78" s="1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6"/>
      <c r="AB78" s="16"/>
      <c r="AC78" s="16"/>
    </row>
    <row r="79" spans="1:29" ht="13.5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6"/>
      <c r="AB79" s="16"/>
      <c r="AC79" s="16"/>
    </row>
    <row r="80" spans="1:29" ht="13.5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6"/>
      <c r="AB80" s="16"/>
      <c r="AC80" s="16"/>
    </row>
    <row r="81" spans="1:29" ht="13.5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16"/>
      <c r="AB81" s="16"/>
      <c r="AC81" s="16"/>
    </row>
    <row r="82" spans="1:29" ht="13.5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6"/>
      <c r="AB82" s="16"/>
      <c r="AC82" s="16"/>
    </row>
    <row r="83" spans="1:29" ht="13.5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6"/>
      <c r="AB83" s="16"/>
      <c r="AC83" s="16"/>
    </row>
    <row r="84" spans="1:29" ht="13.5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6"/>
      <c r="AB84" s="16"/>
      <c r="AC84" s="16"/>
    </row>
    <row r="85" spans="1:29" ht="13.5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6"/>
      <c r="AB85" s="16"/>
      <c r="AC85" s="16"/>
    </row>
    <row r="86" spans="1:29" ht="13.5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6"/>
      <c r="AB86" s="16"/>
      <c r="AC86" s="16"/>
    </row>
    <row r="87" spans="2:26" ht="13.5">
      <c r="B87" s="10" t="str">
        <f>+データ１!$B$2</f>
        <v>2014/2/5</v>
      </c>
      <c r="C87" s="7" t="str">
        <f>+データ１!$B$4</f>
        <v>２０１４年 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33" ht="129.75" customHeight="1">
      <c r="B88" s="11" t="str">
        <f>+データ１!B12</f>
        <v>スーパーリ－グ 　　                  　　　 第８回大会  　　　        　　Ｄブロック     　　              ２０１４</v>
      </c>
      <c r="C88" s="113" t="str">
        <f>+IF(B89="","",+B89)</f>
        <v>ブラザースクラブ</v>
      </c>
      <c r="D88" s="114"/>
      <c r="E88" s="115"/>
      <c r="F88" s="113" t="str">
        <f>+IF(B91="","",+B91)</f>
        <v>文京パワーズ</v>
      </c>
      <c r="G88" s="114"/>
      <c r="H88" s="115"/>
      <c r="I88" s="113" t="str">
        <f>+IF(B93="","",+B93)</f>
        <v>桃五少年野球クラブ</v>
      </c>
      <c r="J88" s="114"/>
      <c r="K88" s="115"/>
      <c r="L88" s="113" t="str">
        <f>+IF(B95="","",+B95)</f>
        <v>不動パイレーツ</v>
      </c>
      <c r="M88" s="114"/>
      <c r="N88" s="115"/>
      <c r="O88" s="113" t="str">
        <f>+IF(B97="","",+B97)</f>
        <v>駒込ベアーズ</v>
      </c>
      <c r="P88" s="114"/>
      <c r="Q88" s="115"/>
      <c r="R88" s="113" t="str">
        <f>+IF(B99="","",+B99)</f>
        <v>山野Ｒイーグルス</v>
      </c>
      <c r="S88" s="114"/>
      <c r="T88" s="115"/>
      <c r="U88" s="113" t="str">
        <f>+IF(B101="","",+B101)</f>
        <v>東雲メッツ</v>
      </c>
      <c r="V88" s="114"/>
      <c r="W88" s="115"/>
      <c r="X88" s="120" t="str">
        <f>+IF(B103="","",+B103)</f>
        <v>鹿骨１丁目ファイターズ</v>
      </c>
      <c r="Y88" s="121"/>
      <c r="Z88" s="122"/>
      <c r="AA88" s="14" t="s">
        <v>0</v>
      </c>
      <c r="AB88" s="14" t="s">
        <v>1</v>
      </c>
      <c r="AC88" s="14" t="s">
        <v>2</v>
      </c>
      <c r="AD88" s="12" t="s">
        <v>21</v>
      </c>
      <c r="AE88" s="13" t="s">
        <v>23</v>
      </c>
      <c r="AF88" s="13" t="s">
        <v>24</v>
      </c>
      <c r="AG88" s="12" t="s">
        <v>22</v>
      </c>
    </row>
    <row r="89" spans="1:33" ht="15.75" customHeight="1">
      <c r="A89" s="104">
        <v>25</v>
      </c>
      <c r="B89" s="105" t="str">
        <f>IF(データ２!B50="","",VLOOKUP(A89,データ２!$A$2:$B$160,2))</f>
        <v>ブラザースクラブ</v>
      </c>
      <c r="C89" s="107" t="s">
        <v>53</v>
      </c>
      <c r="D89" s="108"/>
      <c r="E89" s="109"/>
      <c r="F89" s="22" t="s">
        <v>80</v>
      </c>
      <c r="G89" s="23" t="s">
        <v>54</v>
      </c>
      <c r="H89" s="24">
        <v>27</v>
      </c>
      <c r="I89" s="82"/>
      <c r="J89" s="83"/>
      <c r="K89" s="84"/>
      <c r="L89" s="82"/>
      <c r="M89" s="83"/>
      <c r="N89" s="84"/>
      <c r="O89" s="88"/>
      <c r="P89" s="89"/>
      <c r="Q89" s="90"/>
      <c r="R89" s="22" t="s">
        <v>80</v>
      </c>
      <c r="S89" s="23" t="s">
        <v>54</v>
      </c>
      <c r="T89" s="24">
        <v>13</v>
      </c>
      <c r="U89" s="82"/>
      <c r="V89" s="83"/>
      <c r="W89" s="84"/>
      <c r="X89" s="22" t="s">
        <v>80</v>
      </c>
      <c r="Y89" s="23" t="s">
        <v>54</v>
      </c>
      <c r="Z89" s="24">
        <v>1</v>
      </c>
      <c r="AA89" s="102">
        <f>COUNTIF(C89:Z90,"○")</f>
        <v>1</v>
      </c>
      <c r="AB89" s="102">
        <f>COUNTIF(C89:Z90,"●")</f>
        <v>3</v>
      </c>
      <c r="AC89" s="102">
        <f>COUNTIF(C89:Z90,"△")</f>
        <v>0</v>
      </c>
      <c r="AD89" s="102">
        <f>+AA89*3+AC89*1</f>
        <v>3</v>
      </c>
      <c r="AE89" s="102">
        <f>+E90+H90+K90+N90+Q90+T90+W90+Z90</f>
        <v>35</v>
      </c>
      <c r="AF89" s="102">
        <f>+C90+F90+I90+L90+O90+R90+U90+X90</f>
        <v>24</v>
      </c>
      <c r="AG89" s="102">
        <v>5</v>
      </c>
    </row>
    <row r="90" spans="1:33" ht="15.75" customHeight="1">
      <c r="A90" s="104"/>
      <c r="B90" s="106"/>
      <c r="C90" s="110"/>
      <c r="D90" s="111"/>
      <c r="E90" s="112"/>
      <c r="F90" s="25"/>
      <c r="G90" s="26" t="s">
        <v>54</v>
      </c>
      <c r="H90" s="27"/>
      <c r="I90" s="85">
        <v>4</v>
      </c>
      <c r="J90" s="86" t="s">
        <v>575</v>
      </c>
      <c r="K90" s="87">
        <v>12</v>
      </c>
      <c r="L90" s="85">
        <v>3</v>
      </c>
      <c r="M90" s="86" t="s">
        <v>545</v>
      </c>
      <c r="N90" s="87">
        <v>11</v>
      </c>
      <c r="O90" s="91">
        <v>14</v>
      </c>
      <c r="P90" s="92" t="s">
        <v>550</v>
      </c>
      <c r="Q90" s="93">
        <v>3</v>
      </c>
      <c r="R90" s="25"/>
      <c r="S90" s="26" t="s">
        <v>54</v>
      </c>
      <c r="T90" s="27"/>
      <c r="U90" s="85">
        <v>3</v>
      </c>
      <c r="V90" s="86" t="s">
        <v>571</v>
      </c>
      <c r="W90" s="87">
        <v>9</v>
      </c>
      <c r="X90" s="25"/>
      <c r="Y90" s="26" t="s">
        <v>54</v>
      </c>
      <c r="Z90" s="27"/>
      <c r="AA90" s="103"/>
      <c r="AB90" s="103"/>
      <c r="AC90" s="103"/>
      <c r="AD90" s="103"/>
      <c r="AE90" s="103"/>
      <c r="AF90" s="103"/>
      <c r="AG90" s="103"/>
    </row>
    <row r="91" spans="1:33" ht="15.75" customHeight="1">
      <c r="A91" s="104">
        <v>26</v>
      </c>
      <c r="B91" s="105" t="str">
        <f>IF(データ２!B52="","",VLOOKUP(A91,データ２!$A$2:$B$160,2))</f>
        <v>文京パワーズ</v>
      </c>
      <c r="C91" s="22" t="s">
        <v>80</v>
      </c>
      <c r="D91" s="23" t="s">
        <v>54</v>
      </c>
      <c r="E91" s="24">
        <v>27</v>
      </c>
      <c r="F91" s="107" t="s">
        <v>53</v>
      </c>
      <c r="G91" s="108"/>
      <c r="H91" s="109"/>
      <c r="I91" s="22" t="s">
        <v>80</v>
      </c>
      <c r="J91" s="23" t="s">
        <v>54</v>
      </c>
      <c r="K91" s="24">
        <v>24</v>
      </c>
      <c r="L91" s="82"/>
      <c r="M91" s="83"/>
      <c r="N91" s="84"/>
      <c r="O91" s="22" t="s">
        <v>80</v>
      </c>
      <c r="P91" s="23" t="s">
        <v>54</v>
      </c>
      <c r="Q91" s="24">
        <v>14</v>
      </c>
      <c r="R91" s="82"/>
      <c r="S91" s="83"/>
      <c r="T91" s="84"/>
      <c r="U91" s="82"/>
      <c r="V91" s="83"/>
      <c r="W91" s="84"/>
      <c r="X91" s="22" t="s">
        <v>80</v>
      </c>
      <c r="Y91" s="23" t="s">
        <v>54</v>
      </c>
      <c r="Z91" s="24">
        <v>8</v>
      </c>
      <c r="AA91" s="102">
        <f>COUNTIF(C91:Z92,"○")</f>
        <v>0</v>
      </c>
      <c r="AB91" s="102">
        <f>COUNTIF(C91:Z92,"●")</f>
        <v>3</v>
      </c>
      <c r="AC91" s="102">
        <f>COUNTIF(C91:Z92,"△")</f>
        <v>0</v>
      </c>
      <c r="AD91" s="102">
        <f>+AA91*3+AC91*1</f>
        <v>0</v>
      </c>
      <c r="AE91" s="102">
        <f>+E92+H92+K92+N92+Q92+T92+W92+Z92</f>
        <v>39</v>
      </c>
      <c r="AF91" s="102">
        <f>+C92+F92+I92+L92+O92+R92+U92+X92</f>
        <v>18</v>
      </c>
      <c r="AG91" s="102">
        <v>7</v>
      </c>
    </row>
    <row r="92" spans="1:33" ht="15.75" customHeight="1">
      <c r="A92" s="104"/>
      <c r="B92" s="106"/>
      <c r="C92" s="25"/>
      <c r="D92" s="26" t="s">
        <v>54</v>
      </c>
      <c r="E92" s="27"/>
      <c r="F92" s="110"/>
      <c r="G92" s="111"/>
      <c r="H92" s="112"/>
      <c r="I92" s="25"/>
      <c r="J92" s="26" t="s">
        <v>54</v>
      </c>
      <c r="K92" s="27"/>
      <c r="L92" s="85">
        <v>2</v>
      </c>
      <c r="M92" s="86" t="s">
        <v>545</v>
      </c>
      <c r="N92" s="87">
        <v>13</v>
      </c>
      <c r="O92" s="25"/>
      <c r="P92" s="26" t="s">
        <v>54</v>
      </c>
      <c r="Q92" s="27"/>
      <c r="R92" s="85">
        <v>7</v>
      </c>
      <c r="S92" s="86" t="s">
        <v>575</v>
      </c>
      <c r="T92" s="87">
        <v>14</v>
      </c>
      <c r="U92" s="85">
        <v>9</v>
      </c>
      <c r="V92" s="86" t="s">
        <v>553</v>
      </c>
      <c r="W92" s="87">
        <v>12</v>
      </c>
      <c r="X92" s="25"/>
      <c r="Y92" s="26" t="s">
        <v>54</v>
      </c>
      <c r="Z92" s="27"/>
      <c r="AA92" s="103"/>
      <c r="AB92" s="103"/>
      <c r="AC92" s="103"/>
      <c r="AD92" s="103"/>
      <c r="AE92" s="103"/>
      <c r="AF92" s="103"/>
      <c r="AG92" s="103"/>
    </row>
    <row r="93" spans="1:33" ht="15.75" customHeight="1">
      <c r="A93" s="104">
        <v>27</v>
      </c>
      <c r="B93" s="105" t="str">
        <f>IF(データ２!B54="","",VLOOKUP(A93,データ２!$A$2:$B$160,2))</f>
        <v>桃五少年野球クラブ</v>
      </c>
      <c r="C93" s="88"/>
      <c r="D93" s="89"/>
      <c r="E93" s="90"/>
      <c r="F93" s="22" t="s">
        <v>80</v>
      </c>
      <c r="G93" s="23" t="s">
        <v>54</v>
      </c>
      <c r="H93" s="24">
        <v>24</v>
      </c>
      <c r="I93" s="107" t="s">
        <v>53</v>
      </c>
      <c r="J93" s="108"/>
      <c r="K93" s="109"/>
      <c r="L93" s="82"/>
      <c r="M93" s="83"/>
      <c r="N93" s="84"/>
      <c r="O93" s="88"/>
      <c r="P93" s="89"/>
      <c r="Q93" s="90"/>
      <c r="R93" s="22" t="s">
        <v>80</v>
      </c>
      <c r="S93" s="23" t="s">
        <v>54</v>
      </c>
      <c r="T93" s="24">
        <v>3</v>
      </c>
      <c r="U93" s="88"/>
      <c r="V93" s="89"/>
      <c r="W93" s="90"/>
      <c r="X93" s="22" t="s">
        <v>80</v>
      </c>
      <c r="Y93" s="23" t="s">
        <v>54</v>
      </c>
      <c r="Z93" s="24">
        <v>20</v>
      </c>
      <c r="AA93" s="102">
        <f>COUNTIF(C93:Z94,"○")</f>
        <v>3</v>
      </c>
      <c r="AB93" s="102">
        <f>COUNTIF(C93:Z94,"●")</f>
        <v>1</v>
      </c>
      <c r="AC93" s="102">
        <f>COUNTIF(C93:Z94,"△")</f>
        <v>0</v>
      </c>
      <c r="AD93" s="102">
        <f>+AA93*3+AC93*1</f>
        <v>9</v>
      </c>
      <c r="AE93" s="102">
        <f>+E94+H94+K94+N94+Q94+T94+W94+Z94</f>
        <v>14</v>
      </c>
      <c r="AF93" s="102">
        <f>+C94+F94+I94+L94+O94+R94+U94+X94</f>
        <v>28</v>
      </c>
      <c r="AG93" s="102">
        <f>+RANK(AD93,$AD$89:$AD$104,0)</f>
        <v>3</v>
      </c>
    </row>
    <row r="94" spans="1:33" ht="15.75" customHeight="1">
      <c r="A94" s="104"/>
      <c r="B94" s="106"/>
      <c r="C94" s="91">
        <v>12</v>
      </c>
      <c r="D94" s="92" t="s">
        <v>576</v>
      </c>
      <c r="E94" s="93">
        <v>4</v>
      </c>
      <c r="F94" s="25"/>
      <c r="G94" s="26" t="s">
        <v>54</v>
      </c>
      <c r="H94" s="27"/>
      <c r="I94" s="110"/>
      <c r="J94" s="111"/>
      <c r="K94" s="112"/>
      <c r="L94" s="85">
        <v>2</v>
      </c>
      <c r="M94" s="86" t="s">
        <v>557</v>
      </c>
      <c r="N94" s="87">
        <v>9</v>
      </c>
      <c r="O94" s="91">
        <v>8</v>
      </c>
      <c r="P94" s="92" t="s">
        <v>549</v>
      </c>
      <c r="Q94" s="93">
        <v>0</v>
      </c>
      <c r="R94" s="25"/>
      <c r="S94" s="26" t="s">
        <v>54</v>
      </c>
      <c r="T94" s="27"/>
      <c r="U94" s="91">
        <v>6</v>
      </c>
      <c r="V94" s="92" t="s">
        <v>550</v>
      </c>
      <c r="W94" s="93">
        <v>1</v>
      </c>
      <c r="X94" s="25"/>
      <c r="Y94" s="26" t="s">
        <v>54</v>
      </c>
      <c r="Z94" s="27"/>
      <c r="AA94" s="103"/>
      <c r="AB94" s="103"/>
      <c r="AC94" s="103"/>
      <c r="AD94" s="103"/>
      <c r="AE94" s="103"/>
      <c r="AF94" s="103"/>
      <c r="AG94" s="103"/>
    </row>
    <row r="95" spans="1:33" ht="15.75" customHeight="1">
      <c r="A95" s="104">
        <v>28</v>
      </c>
      <c r="B95" s="105" t="str">
        <f>IF(データ２!B56="","",VLOOKUP(A95,データ２!$A$2:$B$160,2))</f>
        <v>不動パイレーツ</v>
      </c>
      <c r="C95" s="88"/>
      <c r="D95" s="89"/>
      <c r="E95" s="90"/>
      <c r="F95" s="88"/>
      <c r="G95" s="89"/>
      <c r="H95" s="90"/>
      <c r="I95" s="88"/>
      <c r="J95" s="89"/>
      <c r="K95" s="90"/>
      <c r="L95" s="107" t="s">
        <v>53</v>
      </c>
      <c r="M95" s="108"/>
      <c r="N95" s="109"/>
      <c r="O95" s="88"/>
      <c r="P95" s="89"/>
      <c r="Q95" s="90"/>
      <c r="R95" s="22" t="s">
        <v>80</v>
      </c>
      <c r="S95" s="23" t="s">
        <v>54</v>
      </c>
      <c r="T95" s="24">
        <v>10</v>
      </c>
      <c r="U95" s="88"/>
      <c r="V95" s="89"/>
      <c r="W95" s="90"/>
      <c r="X95" s="22" t="s">
        <v>80</v>
      </c>
      <c r="Y95" s="23" t="s">
        <v>54</v>
      </c>
      <c r="Z95" s="24">
        <v>25</v>
      </c>
      <c r="AA95" s="102">
        <f>COUNTIF(C95:Z96,"○")</f>
        <v>5</v>
      </c>
      <c r="AB95" s="102">
        <f>COUNTIF(C95:Z96,"●")</f>
        <v>0</v>
      </c>
      <c r="AC95" s="102">
        <f>COUNTIF(C95:Z96,"△")</f>
        <v>0</v>
      </c>
      <c r="AD95" s="102">
        <f>+AA95*3+AC95*1</f>
        <v>15</v>
      </c>
      <c r="AE95" s="102">
        <f>+E96+H96+K96+N96+Q96+T96+W96+Z96</f>
        <v>12</v>
      </c>
      <c r="AF95" s="102">
        <f>+C96+F96+I96+L96+O96+R96+U96+X96</f>
        <v>64</v>
      </c>
      <c r="AG95" s="102">
        <f>+RANK(AD95,$AD$89:$AD$104,0)</f>
        <v>1</v>
      </c>
    </row>
    <row r="96" spans="1:33" ht="15.75" customHeight="1">
      <c r="A96" s="104"/>
      <c r="B96" s="106"/>
      <c r="C96" s="91">
        <v>11</v>
      </c>
      <c r="D96" s="92" t="s">
        <v>543</v>
      </c>
      <c r="E96" s="93">
        <v>3</v>
      </c>
      <c r="F96" s="91">
        <v>13</v>
      </c>
      <c r="G96" s="92" t="s">
        <v>543</v>
      </c>
      <c r="H96" s="93">
        <v>2</v>
      </c>
      <c r="I96" s="91">
        <v>9</v>
      </c>
      <c r="J96" s="92" t="s">
        <v>556</v>
      </c>
      <c r="K96" s="93">
        <v>2</v>
      </c>
      <c r="L96" s="110"/>
      <c r="M96" s="111"/>
      <c r="N96" s="112"/>
      <c r="O96" s="91">
        <v>17</v>
      </c>
      <c r="P96" s="92" t="s">
        <v>572</v>
      </c>
      <c r="Q96" s="93">
        <v>2</v>
      </c>
      <c r="R96" s="25"/>
      <c r="S96" s="26" t="s">
        <v>54</v>
      </c>
      <c r="T96" s="27"/>
      <c r="U96" s="91">
        <v>14</v>
      </c>
      <c r="V96" s="92" t="s">
        <v>550</v>
      </c>
      <c r="W96" s="93">
        <v>3</v>
      </c>
      <c r="X96" s="25"/>
      <c r="Y96" s="26" t="s">
        <v>54</v>
      </c>
      <c r="Z96" s="27"/>
      <c r="AA96" s="103"/>
      <c r="AB96" s="103"/>
      <c r="AC96" s="103"/>
      <c r="AD96" s="103"/>
      <c r="AE96" s="103"/>
      <c r="AF96" s="103"/>
      <c r="AG96" s="103"/>
    </row>
    <row r="97" spans="1:33" ht="15.75" customHeight="1">
      <c r="A97" s="104">
        <v>29</v>
      </c>
      <c r="B97" s="105" t="str">
        <f>IF(データ２!B58="","",VLOOKUP(A97,データ２!$A$2:$B$160,2))</f>
        <v>駒込ベアーズ</v>
      </c>
      <c r="C97" s="82"/>
      <c r="D97" s="83"/>
      <c r="E97" s="84"/>
      <c r="F97" s="22" t="s">
        <v>80</v>
      </c>
      <c r="G97" s="23" t="s">
        <v>54</v>
      </c>
      <c r="H97" s="24">
        <v>14</v>
      </c>
      <c r="I97" s="82"/>
      <c r="J97" s="83"/>
      <c r="K97" s="84"/>
      <c r="L97" s="82"/>
      <c r="M97" s="83"/>
      <c r="N97" s="84"/>
      <c r="O97" s="107" t="s">
        <v>53</v>
      </c>
      <c r="P97" s="108"/>
      <c r="Q97" s="109"/>
      <c r="R97" s="22" t="s">
        <v>80</v>
      </c>
      <c r="S97" s="23" t="s">
        <v>54</v>
      </c>
      <c r="T97" s="24">
        <v>22</v>
      </c>
      <c r="U97" s="22" t="s">
        <v>80</v>
      </c>
      <c r="V97" s="23" t="s">
        <v>54</v>
      </c>
      <c r="W97" s="24">
        <v>26</v>
      </c>
      <c r="X97" s="22" t="s">
        <v>80</v>
      </c>
      <c r="Y97" s="23" t="s">
        <v>54</v>
      </c>
      <c r="Z97" s="24">
        <v>16</v>
      </c>
      <c r="AA97" s="102">
        <f>COUNTIF(C97:Z98,"○")</f>
        <v>0</v>
      </c>
      <c r="AB97" s="102">
        <f>COUNTIF(C97:Z98,"●")</f>
        <v>3</v>
      </c>
      <c r="AC97" s="102">
        <f>COUNTIF(C97:Z98,"△")</f>
        <v>0</v>
      </c>
      <c r="AD97" s="102">
        <f>+AA97*3+AC97*1</f>
        <v>0</v>
      </c>
      <c r="AE97" s="102">
        <f>+E98+H98+K98+N98+Q98+T98+W98+Z98</f>
        <v>39</v>
      </c>
      <c r="AF97" s="102">
        <f>+C98+F98+I98+L98+O98+R98+U98+X98</f>
        <v>5</v>
      </c>
      <c r="AG97" s="102">
        <v>8</v>
      </c>
    </row>
    <row r="98" spans="1:33" ht="15.75" customHeight="1">
      <c r="A98" s="104"/>
      <c r="B98" s="106"/>
      <c r="C98" s="85">
        <v>3</v>
      </c>
      <c r="D98" s="86" t="s">
        <v>551</v>
      </c>
      <c r="E98" s="87">
        <v>14</v>
      </c>
      <c r="F98" s="25"/>
      <c r="G98" s="26" t="s">
        <v>54</v>
      </c>
      <c r="H98" s="27"/>
      <c r="I98" s="85">
        <v>0</v>
      </c>
      <c r="J98" s="86" t="s">
        <v>548</v>
      </c>
      <c r="K98" s="87">
        <v>8</v>
      </c>
      <c r="L98" s="85">
        <v>2</v>
      </c>
      <c r="M98" s="86" t="s">
        <v>573</v>
      </c>
      <c r="N98" s="87">
        <v>17</v>
      </c>
      <c r="O98" s="110"/>
      <c r="P98" s="111"/>
      <c r="Q98" s="112"/>
      <c r="R98" s="25"/>
      <c r="S98" s="26" t="s">
        <v>54</v>
      </c>
      <c r="T98" s="27"/>
      <c r="U98" s="25"/>
      <c r="V98" s="26" t="s">
        <v>54</v>
      </c>
      <c r="W98" s="27"/>
      <c r="X98" s="25"/>
      <c r="Y98" s="26" t="s">
        <v>54</v>
      </c>
      <c r="Z98" s="27"/>
      <c r="AA98" s="103"/>
      <c r="AB98" s="103"/>
      <c r="AC98" s="103"/>
      <c r="AD98" s="103"/>
      <c r="AE98" s="103"/>
      <c r="AF98" s="103"/>
      <c r="AG98" s="103"/>
    </row>
    <row r="99" spans="1:33" ht="15.75" customHeight="1">
      <c r="A99" s="104">
        <v>30</v>
      </c>
      <c r="B99" s="105" t="str">
        <f>IF(データ２!B60="","",VLOOKUP(A99,データ２!$A$2:$B$160,2))</f>
        <v>山野Ｒイーグルス</v>
      </c>
      <c r="C99" s="22" t="s">
        <v>80</v>
      </c>
      <c r="D99" s="23" t="s">
        <v>54</v>
      </c>
      <c r="E99" s="24">
        <v>13</v>
      </c>
      <c r="F99" s="88"/>
      <c r="G99" s="89"/>
      <c r="H99" s="90"/>
      <c r="I99" s="22" t="s">
        <v>80</v>
      </c>
      <c r="J99" s="23" t="s">
        <v>54</v>
      </c>
      <c r="K99" s="24">
        <v>3</v>
      </c>
      <c r="L99" s="22" t="s">
        <v>80</v>
      </c>
      <c r="M99" s="23" t="s">
        <v>54</v>
      </c>
      <c r="N99" s="24">
        <v>10</v>
      </c>
      <c r="O99" s="22" t="s">
        <v>80</v>
      </c>
      <c r="P99" s="23" t="s">
        <v>54</v>
      </c>
      <c r="Q99" s="24">
        <v>22</v>
      </c>
      <c r="R99" s="107" t="s">
        <v>53</v>
      </c>
      <c r="S99" s="108"/>
      <c r="T99" s="109"/>
      <c r="U99" s="82"/>
      <c r="V99" s="83"/>
      <c r="W99" s="84"/>
      <c r="X99" s="22" t="s">
        <v>80</v>
      </c>
      <c r="Y99" s="23" t="s">
        <v>54</v>
      </c>
      <c r="Z99" s="24">
        <v>12</v>
      </c>
      <c r="AA99" s="102">
        <f>COUNTIF(C99:Z100,"○")</f>
        <v>1</v>
      </c>
      <c r="AB99" s="102">
        <f>COUNTIF(C99:Z100,"●")</f>
        <v>1</v>
      </c>
      <c r="AC99" s="102">
        <f>COUNTIF(C99:Z100,"△")</f>
        <v>0</v>
      </c>
      <c r="AD99" s="102">
        <f>+AA99*3+AC99*1</f>
        <v>3</v>
      </c>
      <c r="AE99" s="102">
        <f>+E100+H100+K100+N100+Q100+T100+W100+Z100</f>
        <v>17</v>
      </c>
      <c r="AF99" s="102">
        <f>+C100+F100+I100+L100+O100+R100+U100+X100</f>
        <v>18</v>
      </c>
      <c r="AG99" s="102">
        <v>4</v>
      </c>
    </row>
    <row r="100" spans="1:33" ht="15.75" customHeight="1">
      <c r="A100" s="104"/>
      <c r="B100" s="106"/>
      <c r="C100" s="25"/>
      <c r="D100" s="26" t="s">
        <v>54</v>
      </c>
      <c r="E100" s="27"/>
      <c r="F100" s="91">
        <v>14</v>
      </c>
      <c r="G100" s="92" t="s">
        <v>576</v>
      </c>
      <c r="H100" s="93">
        <v>7</v>
      </c>
      <c r="I100" s="25"/>
      <c r="J100" s="26" t="s">
        <v>54</v>
      </c>
      <c r="K100" s="27"/>
      <c r="L100" s="25"/>
      <c r="M100" s="26" t="s">
        <v>54</v>
      </c>
      <c r="N100" s="27"/>
      <c r="O100" s="25"/>
      <c r="P100" s="26" t="s">
        <v>54</v>
      </c>
      <c r="Q100" s="27"/>
      <c r="R100" s="110"/>
      <c r="S100" s="111"/>
      <c r="T100" s="112"/>
      <c r="U100" s="85">
        <v>4</v>
      </c>
      <c r="V100" s="86" t="s">
        <v>568</v>
      </c>
      <c r="W100" s="87">
        <v>10</v>
      </c>
      <c r="X100" s="25"/>
      <c r="Y100" s="26" t="s">
        <v>54</v>
      </c>
      <c r="Z100" s="27"/>
      <c r="AA100" s="103"/>
      <c r="AB100" s="103"/>
      <c r="AC100" s="103"/>
      <c r="AD100" s="103"/>
      <c r="AE100" s="103"/>
      <c r="AF100" s="103"/>
      <c r="AG100" s="103"/>
    </row>
    <row r="101" spans="1:33" ht="15.75" customHeight="1">
      <c r="A101" s="104">
        <v>31</v>
      </c>
      <c r="B101" s="105" t="str">
        <f>IF(データ２!B62="","",VLOOKUP(A101,データ２!$A$2:$B$160,2))</f>
        <v>東雲メッツ</v>
      </c>
      <c r="C101" s="88"/>
      <c r="D101" s="89"/>
      <c r="E101" s="90"/>
      <c r="F101" s="88"/>
      <c r="G101" s="89"/>
      <c r="H101" s="90"/>
      <c r="I101" s="82"/>
      <c r="J101" s="83"/>
      <c r="K101" s="84"/>
      <c r="L101" s="82"/>
      <c r="M101" s="83"/>
      <c r="N101" s="84"/>
      <c r="O101" s="22" t="s">
        <v>80</v>
      </c>
      <c r="P101" s="23" t="s">
        <v>54</v>
      </c>
      <c r="Q101" s="24">
        <v>26</v>
      </c>
      <c r="R101" s="88"/>
      <c r="S101" s="89"/>
      <c r="T101" s="90"/>
      <c r="U101" s="107" t="s">
        <v>53</v>
      </c>
      <c r="V101" s="108"/>
      <c r="W101" s="109"/>
      <c r="X101" s="88"/>
      <c r="Y101" s="89"/>
      <c r="Z101" s="90"/>
      <c r="AA101" s="102">
        <f>COUNTIF(C101:Z102,"○")</f>
        <v>4</v>
      </c>
      <c r="AB101" s="102">
        <f>COUNTIF(C101:Z102,"●")</f>
        <v>2</v>
      </c>
      <c r="AC101" s="102">
        <f>COUNTIF(C101:Z102,"△")</f>
        <v>0</v>
      </c>
      <c r="AD101" s="102">
        <f>+AA101*3+AC101*1</f>
        <v>12</v>
      </c>
      <c r="AE101" s="102">
        <f>+E102+H102+K102+N102+Q102+T102+W102+Z102</f>
        <v>45</v>
      </c>
      <c r="AF101" s="102">
        <f>+C102+F102+I102+L102+O102+R102+U102+X102</f>
        <v>45</v>
      </c>
      <c r="AG101" s="102">
        <v>2</v>
      </c>
    </row>
    <row r="102" spans="1:33" ht="15.75" customHeight="1">
      <c r="A102" s="104"/>
      <c r="B102" s="106"/>
      <c r="C102" s="91">
        <v>9</v>
      </c>
      <c r="D102" s="92" t="s">
        <v>570</v>
      </c>
      <c r="E102" s="93">
        <v>3</v>
      </c>
      <c r="F102" s="91">
        <v>12</v>
      </c>
      <c r="G102" s="92" t="s">
        <v>554</v>
      </c>
      <c r="H102" s="93">
        <v>9</v>
      </c>
      <c r="I102" s="85">
        <v>1</v>
      </c>
      <c r="J102" s="86" t="s">
        <v>551</v>
      </c>
      <c r="K102" s="87">
        <v>6</v>
      </c>
      <c r="L102" s="85">
        <v>3</v>
      </c>
      <c r="M102" s="86" t="s">
        <v>551</v>
      </c>
      <c r="N102" s="87">
        <v>14</v>
      </c>
      <c r="O102" s="25"/>
      <c r="P102" s="26" t="s">
        <v>54</v>
      </c>
      <c r="Q102" s="27"/>
      <c r="R102" s="91">
        <v>10</v>
      </c>
      <c r="S102" s="92" t="s">
        <v>569</v>
      </c>
      <c r="T102" s="93">
        <v>4</v>
      </c>
      <c r="U102" s="110"/>
      <c r="V102" s="111"/>
      <c r="W102" s="112"/>
      <c r="X102" s="91">
        <v>10</v>
      </c>
      <c r="Y102" s="92" t="s">
        <v>566</v>
      </c>
      <c r="Z102" s="93">
        <v>9</v>
      </c>
      <c r="AA102" s="103"/>
      <c r="AB102" s="103"/>
      <c r="AC102" s="103"/>
      <c r="AD102" s="103"/>
      <c r="AE102" s="103"/>
      <c r="AF102" s="103"/>
      <c r="AG102" s="103"/>
    </row>
    <row r="103" spans="1:33" ht="15.75" customHeight="1">
      <c r="A103" s="104">
        <v>32</v>
      </c>
      <c r="B103" s="118" t="str">
        <f>IF(データ２!B64="","",VLOOKUP(A103,データ２!$A$2:$B$160,2))</f>
        <v>鹿骨１丁目ファイターズ</v>
      </c>
      <c r="C103" s="22" t="s">
        <v>80</v>
      </c>
      <c r="D103" s="23" t="s">
        <v>54</v>
      </c>
      <c r="E103" s="24">
        <v>1</v>
      </c>
      <c r="F103" s="22" t="s">
        <v>80</v>
      </c>
      <c r="G103" s="23" t="s">
        <v>54</v>
      </c>
      <c r="H103" s="24">
        <v>8</v>
      </c>
      <c r="I103" s="22" t="s">
        <v>80</v>
      </c>
      <c r="J103" s="23" t="s">
        <v>54</v>
      </c>
      <c r="K103" s="24">
        <v>20</v>
      </c>
      <c r="L103" s="22" t="s">
        <v>80</v>
      </c>
      <c r="M103" s="23" t="s">
        <v>54</v>
      </c>
      <c r="N103" s="24">
        <v>25</v>
      </c>
      <c r="O103" s="22" t="s">
        <v>80</v>
      </c>
      <c r="P103" s="23" t="s">
        <v>54</v>
      </c>
      <c r="Q103" s="24">
        <v>16</v>
      </c>
      <c r="R103" s="22" t="s">
        <v>80</v>
      </c>
      <c r="S103" s="23" t="s">
        <v>54</v>
      </c>
      <c r="T103" s="24">
        <v>12</v>
      </c>
      <c r="U103" s="82"/>
      <c r="V103" s="83"/>
      <c r="W103" s="84"/>
      <c r="X103" s="107" t="s">
        <v>53</v>
      </c>
      <c r="Y103" s="108"/>
      <c r="Z103" s="109"/>
      <c r="AA103" s="102">
        <f>COUNTIF(C103:Z104,"○")</f>
        <v>0</v>
      </c>
      <c r="AB103" s="102">
        <f>COUNTIF(C103:Z104,"●")</f>
        <v>1</v>
      </c>
      <c r="AC103" s="102">
        <f>COUNTIF(C103:Z104,"△")</f>
        <v>0</v>
      </c>
      <c r="AD103" s="102">
        <f>+AA103*3+AC103*1</f>
        <v>0</v>
      </c>
      <c r="AE103" s="102">
        <f>+E104+H104+K104+N104+Q104+T104+W104+Z104</f>
        <v>10</v>
      </c>
      <c r="AF103" s="102">
        <f>+C104+F104+I104+L104+O104+R104+U104+X104</f>
        <v>9</v>
      </c>
      <c r="AG103" s="102">
        <v>6</v>
      </c>
    </row>
    <row r="104" spans="1:33" ht="15.75" customHeight="1">
      <c r="A104" s="104"/>
      <c r="B104" s="119"/>
      <c r="C104" s="25"/>
      <c r="D104" s="26" t="s">
        <v>54</v>
      </c>
      <c r="E104" s="27"/>
      <c r="F104" s="25"/>
      <c r="G104" s="26" t="s">
        <v>54</v>
      </c>
      <c r="H104" s="27"/>
      <c r="I104" s="25"/>
      <c r="J104" s="26" t="s">
        <v>54</v>
      </c>
      <c r="K104" s="27"/>
      <c r="L104" s="25"/>
      <c r="M104" s="26" t="s">
        <v>54</v>
      </c>
      <c r="N104" s="27"/>
      <c r="O104" s="25"/>
      <c r="P104" s="26" t="s">
        <v>54</v>
      </c>
      <c r="Q104" s="27"/>
      <c r="R104" s="25"/>
      <c r="S104" s="26" t="s">
        <v>54</v>
      </c>
      <c r="T104" s="27"/>
      <c r="U104" s="85">
        <v>9</v>
      </c>
      <c r="V104" s="86" t="s">
        <v>567</v>
      </c>
      <c r="W104" s="87">
        <v>10</v>
      </c>
      <c r="X104" s="110"/>
      <c r="Y104" s="111"/>
      <c r="Z104" s="112"/>
      <c r="AA104" s="103"/>
      <c r="AB104" s="103"/>
      <c r="AC104" s="103"/>
      <c r="AD104" s="103"/>
      <c r="AE104" s="103"/>
      <c r="AF104" s="103"/>
      <c r="AG104" s="103"/>
    </row>
    <row r="105" spans="27:29" ht="13.5">
      <c r="AA105" s="16">
        <f>SUM(AA89:AA104)</f>
        <v>14</v>
      </c>
      <c r="AB105" s="16">
        <f>SUM(AB89:AB104)</f>
        <v>14</v>
      </c>
      <c r="AC105" s="16">
        <f>SUM(AC89:AC104)</f>
        <v>0</v>
      </c>
    </row>
    <row r="115" spans="2:26" ht="13.5">
      <c r="B115" s="10" t="str">
        <f>+データ１!$B$2</f>
        <v>2014/2/5</v>
      </c>
      <c r="C115" s="7" t="str">
        <f>+データ１!$B$4</f>
        <v>２０１４年 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33" ht="129.75" customHeight="1">
      <c r="B116" s="20" t="str">
        <f>+データ１!B14</f>
        <v>スーパーリ－グ 　　                  　　　 第８回大会  　　　        　　Ｅブロック     　　              ２０１４</v>
      </c>
      <c r="C116" s="113" t="str">
        <f>+IF(B117="","",+B117)</f>
        <v>元加賀</v>
      </c>
      <c r="D116" s="114"/>
      <c r="E116" s="115"/>
      <c r="F116" s="113" t="str">
        <f>+IF(B119="","",+B119)</f>
        <v>品川Ｂレーシング</v>
      </c>
      <c r="G116" s="114"/>
      <c r="H116" s="115"/>
      <c r="I116" s="113" t="str">
        <f>+IF(B121="","",+B121)</f>
        <v>茗荷谷クラブ</v>
      </c>
      <c r="J116" s="114"/>
      <c r="K116" s="115"/>
      <c r="L116" s="113" t="str">
        <f>+IF(B123="","",+B123)</f>
        <v>池雪ジュニアＳ</v>
      </c>
      <c r="M116" s="114"/>
      <c r="N116" s="115"/>
      <c r="O116" s="113" t="str">
        <f>+IF(B125="","",+B125)</f>
        <v>日本橋ファイターズ</v>
      </c>
      <c r="P116" s="114"/>
      <c r="Q116" s="115"/>
      <c r="R116" s="113" t="str">
        <f>+IF(B127="","",+B127)</f>
        <v>西田野球クラブ</v>
      </c>
      <c r="S116" s="114"/>
      <c r="T116" s="115"/>
      <c r="U116" s="113" t="str">
        <f>+IF(B129="","",+B129)</f>
        <v>葛西ファイターズ</v>
      </c>
      <c r="V116" s="114"/>
      <c r="W116" s="115"/>
      <c r="X116" s="113" t="str">
        <f>+IF(B131="","",+B131)</f>
        <v>金町ジャイアンツ</v>
      </c>
      <c r="Y116" s="114"/>
      <c r="Z116" s="115"/>
      <c r="AA116" s="21" t="s">
        <v>0</v>
      </c>
      <c r="AB116" s="14" t="s">
        <v>1</v>
      </c>
      <c r="AC116" s="14" t="s">
        <v>2</v>
      </c>
      <c r="AD116" s="12" t="s">
        <v>21</v>
      </c>
      <c r="AE116" s="13" t="s">
        <v>23</v>
      </c>
      <c r="AF116" s="13" t="s">
        <v>24</v>
      </c>
      <c r="AG116" s="12" t="s">
        <v>22</v>
      </c>
    </row>
    <row r="117" spans="1:33" ht="15.75" customHeight="1">
      <c r="A117" s="104">
        <v>33</v>
      </c>
      <c r="B117" s="105" t="str">
        <f>IF(データ２!B66="","",VLOOKUP(A117,データ２!$A$2:$B$160,2))</f>
        <v>元加賀</v>
      </c>
      <c r="C117" s="107" t="s">
        <v>53</v>
      </c>
      <c r="D117" s="108"/>
      <c r="E117" s="109"/>
      <c r="F117" s="22" t="s">
        <v>81</v>
      </c>
      <c r="G117" s="23" t="s">
        <v>54</v>
      </c>
      <c r="H117" s="24">
        <v>27</v>
      </c>
      <c r="I117" s="82"/>
      <c r="J117" s="83"/>
      <c r="K117" s="84"/>
      <c r="L117" s="22" t="s">
        <v>81</v>
      </c>
      <c r="M117" s="23" t="s">
        <v>54</v>
      </c>
      <c r="N117" s="24">
        <v>23</v>
      </c>
      <c r="O117" s="82"/>
      <c r="P117" s="83"/>
      <c r="Q117" s="84"/>
      <c r="R117" s="88"/>
      <c r="S117" s="89"/>
      <c r="T117" s="90"/>
      <c r="U117" s="22" t="s">
        <v>81</v>
      </c>
      <c r="V117" s="23" t="s">
        <v>54</v>
      </c>
      <c r="W117" s="24">
        <v>5</v>
      </c>
      <c r="X117" s="82"/>
      <c r="Y117" s="83"/>
      <c r="Z117" s="84"/>
      <c r="AA117" s="116">
        <f>COUNTIF(C117:Z118,"○")</f>
        <v>1</v>
      </c>
      <c r="AB117" s="102">
        <f>COUNTIF(C117:Z118,"●")</f>
        <v>3</v>
      </c>
      <c r="AC117" s="102">
        <f>COUNTIF(C117:Z118,"△")</f>
        <v>0</v>
      </c>
      <c r="AD117" s="102">
        <f>+AA117*3+AC117*1</f>
        <v>3</v>
      </c>
      <c r="AE117" s="102">
        <f>+E118+H118+K118+N118+Q118+T118+W118+Z118</f>
        <v>26</v>
      </c>
      <c r="AF117" s="102">
        <f>+C118+F118+I118+L118+O118+R118+U118+X118</f>
        <v>37</v>
      </c>
      <c r="AG117" s="102">
        <v>4</v>
      </c>
    </row>
    <row r="118" spans="1:33" ht="15.75" customHeight="1">
      <c r="A118" s="104"/>
      <c r="B118" s="106"/>
      <c r="C118" s="110"/>
      <c r="D118" s="111"/>
      <c r="E118" s="112"/>
      <c r="F118" s="25"/>
      <c r="G118" s="26" t="s">
        <v>54</v>
      </c>
      <c r="H118" s="27"/>
      <c r="I118" s="85">
        <v>4</v>
      </c>
      <c r="J118" s="86" t="s">
        <v>571</v>
      </c>
      <c r="K118" s="87">
        <v>6</v>
      </c>
      <c r="L118" s="25"/>
      <c r="M118" s="26" t="s">
        <v>54</v>
      </c>
      <c r="N118" s="27"/>
      <c r="O118" s="85">
        <v>4</v>
      </c>
      <c r="P118" s="86" t="s">
        <v>548</v>
      </c>
      <c r="Q118" s="87">
        <v>7</v>
      </c>
      <c r="R118" s="91">
        <v>27</v>
      </c>
      <c r="S118" s="92" t="s">
        <v>556</v>
      </c>
      <c r="T118" s="93">
        <v>0</v>
      </c>
      <c r="U118" s="25"/>
      <c r="V118" s="26" t="s">
        <v>54</v>
      </c>
      <c r="W118" s="27"/>
      <c r="X118" s="85">
        <v>2</v>
      </c>
      <c r="Y118" s="86" t="s">
        <v>548</v>
      </c>
      <c r="Z118" s="87">
        <v>13</v>
      </c>
      <c r="AA118" s="117"/>
      <c r="AB118" s="103"/>
      <c r="AC118" s="103"/>
      <c r="AD118" s="103"/>
      <c r="AE118" s="103"/>
      <c r="AF118" s="103"/>
      <c r="AG118" s="103"/>
    </row>
    <row r="119" spans="1:33" ht="15.75" customHeight="1">
      <c r="A119" s="104">
        <v>34</v>
      </c>
      <c r="B119" s="105" t="str">
        <f>IF(データ２!B68="","",VLOOKUP(A119,データ２!$A$2:$B$160,2))</f>
        <v>品川Ｂレーシング</v>
      </c>
      <c r="C119" s="22" t="s">
        <v>81</v>
      </c>
      <c r="D119" s="23" t="s">
        <v>54</v>
      </c>
      <c r="E119" s="24">
        <v>27</v>
      </c>
      <c r="F119" s="107" t="s">
        <v>53</v>
      </c>
      <c r="G119" s="108"/>
      <c r="H119" s="109"/>
      <c r="I119" s="22" t="s">
        <v>81</v>
      </c>
      <c r="J119" s="23" t="s">
        <v>54</v>
      </c>
      <c r="K119" s="24">
        <v>24</v>
      </c>
      <c r="L119" s="22" t="s">
        <v>81</v>
      </c>
      <c r="M119" s="23" t="s">
        <v>54</v>
      </c>
      <c r="N119" s="24">
        <v>19</v>
      </c>
      <c r="O119" s="22" t="s">
        <v>81</v>
      </c>
      <c r="P119" s="23" t="s">
        <v>54</v>
      </c>
      <c r="Q119" s="24">
        <v>14</v>
      </c>
      <c r="R119" s="88"/>
      <c r="S119" s="89"/>
      <c r="T119" s="90"/>
      <c r="U119" s="82"/>
      <c r="V119" s="83"/>
      <c r="W119" s="84"/>
      <c r="X119" s="82"/>
      <c r="Y119" s="83"/>
      <c r="Z119" s="84"/>
      <c r="AA119" s="116">
        <f>COUNTIF(C119:Z120,"○")</f>
        <v>1</v>
      </c>
      <c r="AB119" s="102">
        <f>COUNTIF(C119:Z120,"●")</f>
        <v>2</v>
      </c>
      <c r="AC119" s="102">
        <f>COUNTIF(C119:Z120,"△")</f>
        <v>0</v>
      </c>
      <c r="AD119" s="102">
        <f>+AA119*3+AC119*1</f>
        <v>3</v>
      </c>
      <c r="AE119" s="102">
        <f>+E120+H120+K120+N120+Q120+T120+W120+Z120</f>
        <v>42</v>
      </c>
      <c r="AF119" s="102">
        <f>+C120+F120+I120+L120+O120+R120+U120+X120</f>
        <v>27</v>
      </c>
      <c r="AG119" s="102">
        <v>6</v>
      </c>
    </row>
    <row r="120" spans="1:33" ht="15.75" customHeight="1">
      <c r="A120" s="104"/>
      <c r="B120" s="106"/>
      <c r="C120" s="25"/>
      <c r="D120" s="26" t="s">
        <v>54</v>
      </c>
      <c r="E120" s="27"/>
      <c r="F120" s="110"/>
      <c r="G120" s="111"/>
      <c r="H120" s="112"/>
      <c r="I120" s="25"/>
      <c r="J120" s="26" t="s">
        <v>54</v>
      </c>
      <c r="K120" s="27"/>
      <c r="L120" s="25"/>
      <c r="M120" s="26" t="s">
        <v>54</v>
      </c>
      <c r="N120" s="27"/>
      <c r="O120" s="25"/>
      <c r="P120" s="26" t="s">
        <v>54</v>
      </c>
      <c r="Q120" s="27"/>
      <c r="R120" s="91">
        <v>23</v>
      </c>
      <c r="S120" s="92" t="s">
        <v>546</v>
      </c>
      <c r="T120" s="93">
        <v>8</v>
      </c>
      <c r="U120" s="85">
        <v>1</v>
      </c>
      <c r="V120" s="86" t="s">
        <v>551</v>
      </c>
      <c r="W120" s="87">
        <v>10</v>
      </c>
      <c r="X120" s="85">
        <v>3</v>
      </c>
      <c r="Y120" s="86" t="s">
        <v>571</v>
      </c>
      <c r="Z120" s="87">
        <v>24</v>
      </c>
      <c r="AA120" s="117"/>
      <c r="AB120" s="103"/>
      <c r="AC120" s="103"/>
      <c r="AD120" s="103"/>
      <c r="AE120" s="103"/>
      <c r="AF120" s="103"/>
      <c r="AG120" s="103"/>
    </row>
    <row r="121" spans="1:33" ht="15.75" customHeight="1">
      <c r="A121" s="104">
        <v>35</v>
      </c>
      <c r="B121" s="105" t="str">
        <f>IF(データ２!B70="","",VLOOKUP(A121,データ２!$A$2:$B$160,2))</f>
        <v>茗荷谷クラブ</v>
      </c>
      <c r="C121" s="88"/>
      <c r="D121" s="89"/>
      <c r="E121" s="90"/>
      <c r="F121" s="22" t="s">
        <v>81</v>
      </c>
      <c r="G121" s="23" t="s">
        <v>54</v>
      </c>
      <c r="H121" s="24">
        <v>24</v>
      </c>
      <c r="I121" s="107" t="s">
        <v>53</v>
      </c>
      <c r="J121" s="108"/>
      <c r="K121" s="109"/>
      <c r="L121" s="22" t="s">
        <v>81</v>
      </c>
      <c r="M121" s="23" t="s">
        <v>54</v>
      </c>
      <c r="N121" s="24">
        <v>15</v>
      </c>
      <c r="O121" s="82"/>
      <c r="P121" s="83"/>
      <c r="Q121" s="84"/>
      <c r="R121" s="22" t="s">
        <v>81</v>
      </c>
      <c r="S121" s="23" t="s">
        <v>54</v>
      </c>
      <c r="T121" s="24">
        <v>3</v>
      </c>
      <c r="U121" s="82"/>
      <c r="V121" s="83"/>
      <c r="W121" s="84"/>
      <c r="X121" s="82"/>
      <c r="Y121" s="83"/>
      <c r="Z121" s="84"/>
      <c r="AA121" s="116">
        <f>COUNTIF(C121:Z122,"○")</f>
        <v>1</v>
      </c>
      <c r="AB121" s="102">
        <f>COUNTIF(C121:Z122,"●")</f>
        <v>3</v>
      </c>
      <c r="AC121" s="102">
        <f>COUNTIF(C121:Z122,"△")</f>
        <v>0</v>
      </c>
      <c r="AD121" s="102">
        <f>+AA121*3+AC121*1</f>
        <v>3</v>
      </c>
      <c r="AE121" s="102">
        <f>+E122+H122+K122+N122+Q122+T122+W122+Z122</f>
        <v>38</v>
      </c>
      <c r="AF121" s="102">
        <f>+C122+F122+I122+L122+O122+R122+U122+X122</f>
        <v>12</v>
      </c>
      <c r="AG121" s="102">
        <v>5</v>
      </c>
    </row>
    <row r="122" spans="1:33" ht="15.75" customHeight="1">
      <c r="A122" s="104"/>
      <c r="B122" s="106"/>
      <c r="C122" s="91">
        <v>6</v>
      </c>
      <c r="D122" s="92" t="s">
        <v>570</v>
      </c>
      <c r="E122" s="93">
        <v>4</v>
      </c>
      <c r="F122" s="25"/>
      <c r="G122" s="26" t="s">
        <v>54</v>
      </c>
      <c r="H122" s="27"/>
      <c r="I122" s="110"/>
      <c r="J122" s="111"/>
      <c r="K122" s="112"/>
      <c r="L122" s="25"/>
      <c r="M122" s="26" t="s">
        <v>54</v>
      </c>
      <c r="N122" s="27"/>
      <c r="O122" s="85">
        <v>3</v>
      </c>
      <c r="P122" s="86" t="s">
        <v>563</v>
      </c>
      <c r="Q122" s="87">
        <v>6</v>
      </c>
      <c r="R122" s="25"/>
      <c r="S122" s="26" t="s">
        <v>54</v>
      </c>
      <c r="T122" s="27"/>
      <c r="U122" s="85">
        <v>2</v>
      </c>
      <c r="V122" s="86" t="s">
        <v>557</v>
      </c>
      <c r="W122" s="87">
        <v>10</v>
      </c>
      <c r="X122" s="85">
        <v>1</v>
      </c>
      <c r="Y122" s="86" t="s">
        <v>571</v>
      </c>
      <c r="Z122" s="87">
        <v>18</v>
      </c>
      <c r="AA122" s="117"/>
      <c r="AB122" s="103"/>
      <c r="AC122" s="103"/>
      <c r="AD122" s="103"/>
      <c r="AE122" s="103"/>
      <c r="AF122" s="103"/>
      <c r="AG122" s="103"/>
    </row>
    <row r="123" spans="1:33" ht="15.75" customHeight="1">
      <c r="A123" s="104">
        <v>36</v>
      </c>
      <c r="B123" s="105" t="str">
        <f>IF(データ２!B72="","",VLOOKUP(A123,データ２!$A$2:$B$160,2))</f>
        <v>池雪ジュニアＳ</v>
      </c>
      <c r="C123" s="22" t="s">
        <v>81</v>
      </c>
      <c r="D123" s="23" t="s">
        <v>54</v>
      </c>
      <c r="E123" s="24">
        <v>23</v>
      </c>
      <c r="F123" s="22" t="s">
        <v>81</v>
      </c>
      <c r="G123" s="23" t="s">
        <v>54</v>
      </c>
      <c r="H123" s="24">
        <v>19</v>
      </c>
      <c r="I123" s="22" t="s">
        <v>81</v>
      </c>
      <c r="J123" s="23" t="s">
        <v>54</v>
      </c>
      <c r="K123" s="24">
        <v>15</v>
      </c>
      <c r="L123" s="107" t="s">
        <v>53</v>
      </c>
      <c r="M123" s="108"/>
      <c r="N123" s="109"/>
      <c r="O123" s="82"/>
      <c r="P123" s="83"/>
      <c r="Q123" s="84"/>
      <c r="R123" s="22" t="s">
        <v>81</v>
      </c>
      <c r="S123" s="23" t="s">
        <v>54</v>
      </c>
      <c r="T123" s="24">
        <v>10</v>
      </c>
      <c r="U123" s="22" t="s">
        <v>81</v>
      </c>
      <c r="V123" s="23" t="s">
        <v>54</v>
      </c>
      <c r="W123" s="24">
        <v>21</v>
      </c>
      <c r="X123" s="82"/>
      <c r="Y123" s="83"/>
      <c r="Z123" s="84"/>
      <c r="AA123" s="116">
        <f>COUNTIF(C123:Z124,"○")</f>
        <v>0</v>
      </c>
      <c r="AB123" s="102">
        <f>COUNTIF(C123:Z124,"●")</f>
        <v>2</v>
      </c>
      <c r="AC123" s="102">
        <f>COUNTIF(C123:Z124,"△")</f>
        <v>0</v>
      </c>
      <c r="AD123" s="102">
        <f>+AA123*3+AC123*1</f>
        <v>0</v>
      </c>
      <c r="AE123" s="102">
        <f>+E124+H124+K124+N124+Q124+T124+W124+Z124</f>
        <v>32</v>
      </c>
      <c r="AF123" s="102">
        <f>+C124+F124+I124+L124+O124+R124+U124+X124</f>
        <v>5</v>
      </c>
      <c r="AG123" s="102">
        <v>7</v>
      </c>
    </row>
    <row r="124" spans="1:33" ht="15.75" customHeight="1">
      <c r="A124" s="104"/>
      <c r="B124" s="106"/>
      <c r="C124" s="25"/>
      <c r="D124" s="26" t="s">
        <v>54</v>
      </c>
      <c r="E124" s="27"/>
      <c r="F124" s="25"/>
      <c r="G124" s="26" t="s">
        <v>54</v>
      </c>
      <c r="H124" s="27"/>
      <c r="I124" s="25"/>
      <c r="J124" s="26" t="s">
        <v>54</v>
      </c>
      <c r="K124" s="27"/>
      <c r="L124" s="110"/>
      <c r="M124" s="111"/>
      <c r="N124" s="112"/>
      <c r="O124" s="85">
        <v>4</v>
      </c>
      <c r="P124" s="86" t="s">
        <v>545</v>
      </c>
      <c r="Q124" s="87">
        <v>14</v>
      </c>
      <c r="R124" s="25"/>
      <c r="S124" s="26" t="s">
        <v>54</v>
      </c>
      <c r="T124" s="27"/>
      <c r="U124" s="25"/>
      <c r="V124" s="26" t="s">
        <v>54</v>
      </c>
      <c r="W124" s="27"/>
      <c r="X124" s="85">
        <v>1</v>
      </c>
      <c r="Y124" s="86" t="s">
        <v>571</v>
      </c>
      <c r="Z124" s="87">
        <v>18</v>
      </c>
      <c r="AA124" s="117"/>
      <c r="AB124" s="103"/>
      <c r="AC124" s="103"/>
      <c r="AD124" s="103"/>
      <c r="AE124" s="103"/>
      <c r="AF124" s="103"/>
      <c r="AG124" s="103"/>
    </row>
    <row r="125" spans="1:33" ht="15.75" customHeight="1">
      <c r="A125" s="104">
        <v>37</v>
      </c>
      <c r="B125" s="105" t="str">
        <f>IF(データ２!B74="","",VLOOKUP(A125,データ２!$A$2:$B$160,2))</f>
        <v>日本橋ファイターズ</v>
      </c>
      <c r="C125" s="88"/>
      <c r="D125" s="89"/>
      <c r="E125" s="90"/>
      <c r="F125" s="22" t="s">
        <v>81</v>
      </c>
      <c r="G125" s="23" t="s">
        <v>54</v>
      </c>
      <c r="H125" s="24">
        <v>14</v>
      </c>
      <c r="I125" s="88"/>
      <c r="J125" s="89"/>
      <c r="K125" s="90"/>
      <c r="L125" s="88"/>
      <c r="M125" s="89"/>
      <c r="N125" s="90"/>
      <c r="O125" s="107" t="s">
        <v>53</v>
      </c>
      <c r="P125" s="108"/>
      <c r="Q125" s="109"/>
      <c r="R125" s="22" t="s">
        <v>81</v>
      </c>
      <c r="S125" s="23" t="s">
        <v>54</v>
      </c>
      <c r="T125" s="24">
        <v>22</v>
      </c>
      <c r="U125" s="22" t="s">
        <v>81</v>
      </c>
      <c r="V125" s="23" t="s">
        <v>54</v>
      </c>
      <c r="W125" s="24">
        <v>26</v>
      </c>
      <c r="X125" s="22" t="s">
        <v>81</v>
      </c>
      <c r="Y125" s="23" t="s">
        <v>54</v>
      </c>
      <c r="Z125" s="24">
        <v>16</v>
      </c>
      <c r="AA125" s="116">
        <f>COUNTIF(C125:Z126,"○")</f>
        <v>3</v>
      </c>
      <c r="AB125" s="102">
        <f>COUNTIF(C125:Z126,"●")</f>
        <v>0</v>
      </c>
      <c r="AC125" s="102">
        <f>COUNTIF(C125:Z126,"△")</f>
        <v>0</v>
      </c>
      <c r="AD125" s="102">
        <f>+AA125*3+AC125*1</f>
        <v>9</v>
      </c>
      <c r="AE125" s="102">
        <f>+E126+H126+K126+N126+Q126+T126+W126+Z126</f>
        <v>11</v>
      </c>
      <c r="AF125" s="102">
        <f>+C126+F126+I126+L126+O126+R126+U126+X126</f>
        <v>27</v>
      </c>
      <c r="AG125" s="102">
        <v>2</v>
      </c>
    </row>
    <row r="126" spans="1:33" ht="15.75" customHeight="1">
      <c r="A126" s="104"/>
      <c r="B126" s="106"/>
      <c r="C126" s="91">
        <v>7</v>
      </c>
      <c r="D126" s="92" t="s">
        <v>549</v>
      </c>
      <c r="E126" s="93">
        <v>4</v>
      </c>
      <c r="F126" s="25"/>
      <c r="G126" s="26" t="s">
        <v>54</v>
      </c>
      <c r="H126" s="27"/>
      <c r="I126" s="91">
        <v>6</v>
      </c>
      <c r="J126" s="92" t="s">
        <v>562</v>
      </c>
      <c r="K126" s="93">
        <v>3</v>
      </c>
      <c r="L126" s="91">
        <v>14</v>
      </c>
      <c r="M126" s="92" t="s">
        <v>543</v>
      </c>
      <c r="N126" s="93">
        <v>4</v>
      </c>
      <c r="O126" s="110"/>
      <c r="P126" s="111"/>
      <c r="Q126" s="112"/>
      <c r="R126" s="25"/>
      <c r="S126" s="26" t="s">
        <v>54</v>
      </c>
      <c r="T126" s="27"/>
      <c r="U126" s="25"/>
      <c r="V126" s="26" t="s">
        <v>54</v>
      </c>
      <c r="W126" s="27"/>
      <c r="X126" s="25"/>
      <c r="Y126" s="26" t="s">
        <v>54</v>
      </c>
      <c r="Z126" s="27"/>
      <c r="AA126" s="117"/>
      <c r="AB126" s="103"/>
      <c r="AC126" s="103"/>
      <c r="AD126" s="103"/>
      <c r="AE126" s="103"/>
      <c r="AF126" s="103"/>
      <c r="AG126" s="103"/>
    </row>
    <row r="127" spans="1:33" ht="15.75" customHeight="1">
      <c r="A127" s="104">
        <v>38</v>
      </c>
      <c r="B127" s="105" t="str">
        <f>IF(データ２!B76="","",VLOOKUP(A127,データ２!$A$2:$B$160,2))</f>
        <v>西田野球クラブ</v>
      </c>
      <c r="C127" s="82"/>
      <c r="D127" s="83"/>
      <c r="E127" s="84"/>
      <c r="F127" s="82"/>
      <c r="G127" s="83"/>
      <c r="H127" s="84"/>
      <c r="I127" s="22" t="s">
        <v>81</v>
      </c>
      <c r="J127" s="23" t="s">
        <v>54</v>
      </c>
      <c r="K127" s="24">
        <v>3</v>
      </c>
      <c r="L127" s="22" t="s">
        <v>81</v>
      </c>
      <c r="M127" s="23" t="s">
        <v>54</v>
      </c>
      <c r="N127" s="24">
        <v>10</v>
      </c>
      <c r="O127" s="22" t="s">
        <v>81</v>
      </c>
      <c r="P127" s="23" t="s">
        <v>54</v>
      </c>
      <c r="Q127" s="24">
        <v>22</v>
      </c>
      <c r="R127" s="107" t="s">
        <v>53</v>
      </c>
      <c r="S127" s="108"/>
      <c r="T127" s="109"/>
      <c r="U127" s="82"/>
      <c r="V127" s="83"/>
      <c r="W127" s="84"/>
      <c r="X127" s="22" t="s">
        <v>81</v>
      </c>
      <c r="Y127" s="23" t="s">
        <v>54</v>
      </c>
      <c r="Z127" s="24">
        <v>12</v>
      </c>
      <c r="AA127" s="116">
        <f>COUNTIF(C127:Z128,"○")</f>
        <v>0</v>
      </c>
      <c r="AB127" s="102">
        <f>COUNTIF(C127:Z128,"●")</f>
        <v>3</v>
      </c>
      <c r="AC127" s="102">
        <f>COUNTIF(C127:Z128,"△")</f>
        <v>0</v>
      </c>
      <c r="AD127" s="102">
        <f>+AA127*3+AC127*1</f>
        <v>0</v>
      </c>
      <c r="AE127" s="102">
        <f>+E128+H128+K128+N128+Q128+T128+W128+Z128</f>
        <v>77</v>
      </c>
      <c r="AF127" s="102">
        <f>+C128+F128+I128+L128+O128+R128+U128+X128</f>
        <v>9</v>
      </c>
      <c r="AG127" s="102">
        <v>8</v>
      </c>
    </row>
    <row r="128" spans="1:33" ht="15.75" customHeight="1">
      <c r="A128" s="104"/>
      <c r="B128" s="106"/>
      <c r="C128" s="85">
        <v>0</v>
      </c>
      <c r="D128" s="86" t="s">
        <v>557</v>
      </c>
      <c r="E128" s="87">
        <v>27</v>
      </c>
      <c r="F128" s="85">
        <v>8</v>
      </c>
      <c r="G128" s="86" t="s">
        <v>547</v>
      </c>
      <c r="H128" s="87">
        <v>23</v>
      </c>
      <c r="I128" s="25"/>
      <c r="J128" s="26" t="s">
        <v>54</v>
      </c>
      <c r="K128" s="27"/>
      <c r="L128" s="25"/>
      <c r="M128" s="26" t="s">
        <v>54</v>
      </c>
      <c r="N128" s="27"/>
      <c r="O128" s="25"/>
      <c r="P128" s="26" t="s">
        <v>54</v>
      </c>
      <c r="Q128" s="27"/>
      <c r="R128" s="110"/>
      <c r="S128" s="111"/>
      <c r="T128" s="112"/>
      <c r="U128" s="85">
        <v>1</v>
      </c>
      <c r="V128" s="86" t="s">
        <v>563</v>
      </c>
      <c r="W128" s="87">
        <v>27</v>
      </c>
      <c r="X128" s="25"/>
      <c r="Y128" s="26" t="s">
        <v>54</v>
      </c>
      <c r="Z128" s="27"/>
      <c r="AA128" s="117"/>
      <c r="AB128" s="103"/>
      <c r="AC128" s="103"/>
      <c r="AD128" s="103"/>
      <c r="AE128" s="103"/>
      <c r="AF128" s="103"/>
      <c r="AG128" s="103"/>
    </row>
    <row r="129" spans="1:33" ht="15.75" customHeight="1">
      <c r="A129" s="104">
        <v>39</v>
      </c>
      <c r="B129" s="105" t="str">
        <f>IF(データ２!B78="","",VLOOKUP(A129,データ２!$A$2:$B$160,2))</f>
        <v>葛西ファイターズ</v>
      </c>
      <c r="C129" s="22" t="s">
        <v>81</v>
      </c>
      <c r="D129" s="23" t="s">
        <v>54</v>
      </c>
      <c r="E129" s="24">
        <v>5</v>
      </c>
      <c r="F129" s="88"/>
      <c r="G129" s="89"/>
      <c r="H129" s="90"/>
      <c r="I129" s="88"/>
      <c r="J129" s="89"/>
      <c r="K129" s="90"/>
      <c r="L129" s="22" t="s">
        <v>81</v>
      </c>
      <c r="M129" s="23" t="s">
        <v>54</v>
      </c>
      <c r="N129" s="24">
        <v>21</v>
      </c>
      <c r="O129" s="22" t="s">
        <v>81</v>
      </c>
      <c r="P129" s="23" t="s">
        <v>54</v>
      </c>
      <c r="Q129" s="24">
        <v>26</v>
      </c>
      <c r="R129" s="88"/>
      <c r="S129" s="89"/>
      <c r="T129" s="90"/>
      <c r="U129" s="107" t="s">
        <v>53</v>
      </c>
      <c r="V129" s="108"/>
      <c r="W129" s="109"/>
      <c r="X129" s="82"/>
      <c r="Y129" s="83"/>
      <c r="Z129" s="84"/>
      <c r="AA129" s="116">
        <f>COUNTIF(C129:Z130,"○")</f>
        <v>3</v>
      </c>
      <c r="AB129" s="102">
        <f>COUNTIF(C129:Z130,"●")</f>
        <v>1</v>
      </c>
      <c r="AC129" s="102">
        <f>COUNTIF(C129:Z130,"△")</f>
        <v>0</v>
      </c>
      <c r="AD129" s="102">
        <f>+AA129*3+AC129*1</f>
        <v>9</v>
      </c>
      <c r="AE129" s="102">
        <f>+E130+H130+K130+N130+Q130+T130+W130+Z130</f>
        <v>14</v>
      </c>
      <c r="AF129" s="102">
        <f>+C130+F130+I130+L130+O130+R130+U130+X130</f>
        <v>51</v>
      </c>
      <c r="AG129" s="102">
        <v>3</v>
      </c>
    </row>
    <row r="130" spans="1:33" ht="15.75" customHeight="1">
      <c r="A130" s="104"/>
      <c r="B130" s="106"/>
      <c r="C130" s="25"/>
      <c r="D130" s="26" t="s">
        <v>54</v>
      </c>
      <c r="E130" s="27"/>
      <c r="F130" s="91">
        <v>10</v>
      </c>
      <c r="G130" s="92" t="s">
        <v>550</v>
      </c>
      <c r="H130" s="93">
        <v>1</v>
      </c>
      <c r="I130" s="91">
        <v>10</v>
      </c>
      <c r="J130" s="92" t="s">
        <v>556</v>
      </c>
      <c r="K130" s="93">
        <v>2</v>
      </c>
      <c r="L130" s="25"/>
      <c r="M130" s="26" t="s">
        <v>54</v>
      </c>
      <c r="N130" s="27"/>
      <c r="O130" s="25"/>
      <c r="P130" s="26" t="s">
        <v>54</v>
      </c>
      <c r="Q130" s="27"/>
      <c r="R130" s="91">
        <v>27</v>
      </c>
      <c r="S130" s="92" t="s">
        <v>562</v>
      </c>
      <c r="T130" s="93">
        <v>1</v>
      </c>
      <c r="U130" s="110"/>
      <c r="V130" s="111"/>
      <c r="W130" s="112"/>
      <c r="X130" s="85">
        <v>4</v>
      </c>
      <c r="Y130" s="86" t="s">
        <v>553</v>
      </c>
      <c r="Z130" s="87">
        <v>10</v>
      </c>
      <c r="AA130" s="117"/>
      <c r="AB130" s="103"/>
      <c r="AC130" s="103"/>
      <c r="AD130" s="103"/>
      <c r="AE130" s="103"/>
      <c r="AF130" s="103"/>
      <c r="AG130" s="103"/>
    </row>
    <row r="131" spans="1:33" ht="15.75" customHeight="1">
      <c r="A131" s="104">
        <v>40</v>
      </c>
      <c r="B131" s="105" t="str">
        <f>IF(データ２!B80="","",VLOOKUP(A131,データ２!$A$2:$B$160,2))</f>
        <v>金町ジャイアンツ</v>
      </c>
      <c r="C131" s="88"/>
      <c r="D131" s="89"/>
      <c r="E131" s="90"/>
      <c r="F131" s="88"/>
      <c r="G131" s="89"/>
      <c r="H131" s="90"/>
      <c r="I131" s="88"/>
      <c r="J131" s="89"/>
      <c r="K131" s="90"/>
      <c r="L131" s="88"/>
      <c r="M131" s="89"/>
      <c r="N131" s="90"/>
      <c r="O131" s="22" t="s">
        <v>81</v>
      </c>
      <c r="P131" s="23" t="s">
        <v>54</v>
      </c>
      <c r="Q131" s="24">
        <v>16</v>
      </c>
      <c r="R131" s="22" t="s">
        <v>81</v>
      </c>
      <c r="S131" s="23" t="s">
        <v>54</v>
      </c>
      <c r="T131" s="24">
        <v>12</v>
      </c>
      <c r="U131" s="88"/>
      <c r="V131" s="89"/>
      <c r="W131" s="90"/>
      <c r="X131" s="107" t="s">
        <v>53</v>
      </c>
      <c r="Y131" s="108"/>
      <c r="Z131" s="109"/>
      <c r="AA131" s="116">
        <f>COUNTIF(C131:Z132,"○")</f>
        <v>5</v>
      </c>
      <c r="AB131" s="102">
        <f>COUNTIF(C131:Z132,"●")</f>
        <v>0</v>
      </c>
      <c r="AC131" s="102">
        <f>COUNTIF(C131:Z132,"△")</f>
        <v>0</v>
      </c>
      <c r="AD131" s="102">
        <f>+AA131*3+AC131*1</f>
        <v>15</v>
      </c>
      <c r="AE131" s="102">
        <f>+E132+H132+K132+N132+Q132+T132+W132+Z132</f>
        <v>11</v>
      </c>
      <c r="AF131" s="102">
        <f>+C132+F132+I132+L132+O132+R132+U132+X132</f>
        <v>83</v>
      </c>
      <c r="AG131" s="102">
        <v>1</v>
      </c>
    </row>
    <row r="132" spans="1:33" ht="15.75" customHeight="1">
      <c r="A132" s="104"/>
      <c r="B132" s="106"/>
      <c r="C132" s="91">
        <v>13</v>
      </c>
      <c r="D132" s="92" t="s">
        <v>549</v>
      </c>
      <c r="E132" s="93">
        <v>2</v>
      </c>
      <c r="F132" s="91">
        <v>24</v>
      </c>
      <c r="G132" s="92" t="s">
        <v>570</v>
      </c>
      <c r="H132" s="93">
        <v>3</v>
      </c>
      <c r="I132" s="91">
        <v>18</v>
      </c>
      <c r="J132" s="92" t="s">
        <v>570</v>
      </c>
      <c r="K132" s="93">
        <v>1</v>
      </c>
      <c r="L132" s="91">
        <v>18</v>
      </c>
      <c r="M132" s="92" t="s">
        <v>570</v>
      </c>
      <c r="N132" s="93">
        <v>1</v>
      </c>
      <c r="O132" s="25"/>
      <c r="P132" s="26" t="s">
        <v>54</v>
      </c>
      <c r="Q132" s="27"/>
      <c r="R132" s="25"/>
      <c r="S132" s="26" t="s">
        <v>54</v>
      </c>
      <c r="T132" s="27"/>
      <c r="U132" s="91">
        <v>10</v>
      </c>
      <c r="V132" s="92" t="s">
        <v>554</v>
      </c>
      <c r="W132" s="93">
        <v>4</v>
      </c>
      <c r="X132" s="110"/>
      <c r="Y132" s="111"/>
      <c r="Z132" s="112"/>
      <c r="AA132" s="117"/>
      <c r="AB132" s="103"/>
      <c r="AC132" s="103"/>
      <c r="AD132" s="103"/>
      <c r="AE132" s="103"/>
      <c r="AF132" s="103"/>
      <c r="AG132" s="103"/>
    </row>
    <row r="133" spans="1:29" ht="13.5" customHeight="1">
      <c r="A133" s="9"/>
      <c r="B133" s="15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16">
        <f>SUM(AA117:AA132)</f>
        <v>14</v>
      </c>
      <c r="AB133" s="16">
        <f>SUM(AB117:AB132)</f>
        <v>14</v>
      </c>
      <c r="AC133" s="16">
        <f>SUM(AC117:AC132)</f>
        <v>0</v>
      </c>
    </row>
    <row r="134" spans="1:29" ht="13.5" customHeight="1">
      <c r="A134" s="9"/>
      <c r="B134" s="15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16"/>
      <c r="AB134" s="16"/>
      <c r="AC134" s="16"/>
    </row>
    <row r="135" spans="1:29" ht="13.5" customHeight="1">
      <c r="A135" s="9"/>
      <c r="B135" s="15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16"/>
      <c r="AB135" s="16"/>
      <c r="AC135" s="16"/>
    </row>
    <row r="136" spans="1:29" ht="13.5" customHeight="1">
      <c r="A136" s="9"/>
      <c r="B136" s="15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16"/>
      <c r="AB136" s="16"/>
      <c r="AC136" s="16"/>
    </row>
    <row r="137" spans="1:29" ht="13.5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16"/>
      <c r="AB137" s="16"/>
      <c r="AC137" s="16"/>
    </row>
    <row r="138" spans="1:29" ht="13.5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16"/>
      <c r="AB138" s="16"/>
      <c r="AC138" s="16"/>
    </row>
    <row r="139" spans="1:29" ht="13.5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16"/>
      <c r="AB139" s="16"/>
      <c r="AC139" s="16"/>
    </row>
    <row r="140" spans="1:29" ht="13.5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6"/>
      <c r="AB140" s="16"/>
      <c r="AC140" s="16"/>
    </row>
    <row r="141" spans="1:29" ht="13.5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16"/>
      <c r="AB141" s="16"/>
      <c r="AC141" s="16"/>
    </row>
    <row r="142" spans="1:29" ht="13.5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16"/>
      <c r="AB142" s="16"/>
      <c r="AC142" s="16"/>
    </row>
    <row r="143" spans="1:29" ht="13.5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16"/>
      <c r="AB143" s="16"/>
      <c r="AC143" s="16"/>
    </row>
    <row r="144" spans="2:26" ht="13.5">
      <c r="B144" s="10" t="str">
        <f>+データ１!$B$2</f>
        <v>2014/2/5</v>
      </c>
      <c r="C144" s="7" t="str">
        <f>+データ１!$B$4</f>
        <v>２０１４年 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33" ht="129.75" customHeight="1">
      <c r="B145" s="11" t="str">
        <f>+データ１!B16</f>
        <v>スーパーリ－グ 　　                  　　　 第８回大会  　　　        　　Ｆブロック     　　              ２０１４</v>
      </c>
      <c r="C145" s="113" t="str">
        <f>+IF(B146="","",+B146)</f>
        <v>大島中央</v>
      </c>
      <c r="D145" s="114"/>
      <c r="E145" s="115"/>
      <c r="F145" s="113" t="str">
        <f>+IF(B148="","",+B148)</f>
        <v>大塚スネイクス</v>
      </c>
      <c r="G145" s="114"/>
      <c r="H145" s="115"/>
      <c r="I145" s="113" t="str">
        <f>+IF(B150="","",+B150)</f>
        <v>Ｇファイターズ</v>
      </c>
      <c r="J145" s="114"/>
      <c r="K145" s="115"/>
      <c r="L145" s="113" t="str">
        <f>+IF(B152="","",+B152)</f>
        <v>船四アタックス</v>
      </c>
      <c r="M145" s="114"/>
      <c r="N145" s="115"/>
      <c r="O145" s="113" t="str">
        <f>+IF(B154="","",+B154)</f>
        <v>ブルースカイズ</v>
      </c>
      <c r="P145" s="114"/>
      <c r="Q145" s="115"/>
      <c r="R145" s="113" t="str">
        <f>+IF(B156="","",+B156)</f>
        <v>荒川コンドル</v>
      </c>
      <c r="S145" s="114"/>
      <c r="T145" s="115"/>
      <c r="U145" s="113" t="str">
        <f>+IF(B158="","",+B158)</f>
        <v>新宿ドリーム</v>
      </c>
      <c r="V145" s="114"/>
      <c r="W145" s="115"/>
      <c r="X145" s="113" t="str">
        <f>+IF(B160="","",+B160)</f>
        <v>礫川</v>
      </c>
      <c r="Y145" s="114"/>
      <c r="Z145" s="115"/>
      <c r="AA145" s="14" t="s">
        <v>0</v>
      </c>
      <c r="AB145" s="14" t="s">
        <v>1</v>
      </c>
      <c r="AC145" s="14" t="s">
        <v>2</v>
      </c>
      <c r="AD145" s="12" t="s">
        <v>21</v>
      </c>
      <c r="AE145" s="13" t="s">
        <v>23</v>
      </c>
      <c r="AF145" s="13" t="s">
        <v>24</v>
      </c>
      <c r="AG145" s="12" t="s">
        <v>22</v>
      </c>
    </row>
    <row r="146" spans="1:33" ht="15.75" customHeight="1">
      <c r="A146" s="104">
        <v>41</v>
      </c>
      <c r="B146" s="105" t="str">
        <f>IF(データ２!B82="","",VLOOKUP(A146,データ２!$A$2:$B$160,2))</f>
        <v>大島中央</v>
      </c>
      <c r="C146" s="107" t="s">
        <v>53</v>
      </c>
      <c r="D146" s="108"/>
      <c r="E146" s="109"/>
      <c r="F146" s="22" t="s">
        <v>82</v>
      </c>
      <c r="G146" s="23" t="s">
        <v>54</v>
      </c>
      <c r="H146" s="24">
        <v>27</v>
      </c>
      <c r="I146" s="22" t="s">
        <v>82</v>
      </c>
      <c r="J146" s="23" t="s">
        <v>54</v>
      </c>
      <c r="K146" s="24">
        <v>11</v>
      </c>
      <c r="L146" s="88"/>
      <c r="M146" s="89"/>
      <c r="N146" s="90"/>
      <c r="O146" s="82"/>
      <c r="P146" s="83"/>
      <c r="Q146" s="84"/>
      <c r="R146" s="22" t="s">
        <v>82</v>
      </c>
      <c r="S146" s="23" t="s">
        <v>54</v>
      </c>
      <c r="T146" s="24">
        <v>13</v>
      </c>
      <c r="U146" s="82"/>
      <c r="V146" s="83"/>
      <c r="W146" s="84"/>
      <c r="X146" s="22" t="s">
        <v>82</v>
      </c>
      <c r="Y146" s="23" t="s">
        <v>54</v>
      </c>
      <c r="Z146" s="24">
        <v>1</v>
      </c>
      <c r="AA146" s="102">
        <f>COUNTIF(C146:Z147,"○")</f>
        <v>1</v>
      </c>
      <c r="AB146" s="102">
        <f>COUNTIF(C146:Z147,"●")</f>
        <v>2</v>
      </c>
      <c r="AC146" s="102">
        <f>COUNTIF(C146:Z147,"△")</f>
        <v>0</v>
      </c>
      <c r="AD146" s="102">
        <f>+AA146*3+AC146*1</f>
        <v>3</v>
      </c>
      <c r="AE146" s="102">
        <f>+E147+H147+K147+N147+Q147+T147+W147+Z147</f>
        <v>27</v>
      </c>
      <c r="AF146" s="102">
        <f>+C147+F147+I147+L147+O147+R147+U147+X147</f>
        <v>17</v>
      </c>
      <c r="AG146" s="102">
        <v>6</v>
      </c>
    </row>
    <row r="147" spans="1:33" ht="15.75" customHeight="1">
      <c r="A147" s="104"/>
      <c r="B147" s="106"/>
      <c r="C147" s="110"/>
      <c r="D147" s="111"/>
      <c r="E147" s="112"/>
      <c r="F147" s="25"/>
      <c r="G147" s="26" t="s">
        <v>54</v>
      </c>
      <c r="H147" s="27"/>
      <c r="I147" s="25"/>
      <c r="J147" s="26" t="s">
        <v>54</v>
      </c>
      <c r="K147" s="27"/>
      <c r="L147" s="91">
        <v>8</v>
      </c>
      <c r="M147" s="92" t="s">
        <v>554</v>
      </c>
      <c r="N147" s="93">
        <v>7</v>
      </c>
      <c r="O147" s="85">
        <v>6</v>
      </c>
      <c r="P147" s="86" t="s">
        <v>575</v>
      </c>
      <c r="Q147" s="87">
        <v>15</v>
      </c>
      <c r="R147" s="25"/>
      <c r="S147" s="26" t="s">
        <v>54</v>
      </c>
      <c r="T147" s="27"/>
      <c r="U147" s="85">
        <v>3</v>
      </c>
      <c r="V147" s="86" t="s">
        <v>564</v>
      </c>
      <c r="W147" s="87">
        <v>5</v>
      </c>
      <c r="X147" s="25"/>
      <c r="Y147" s="26" t="s">
        <v>54</v>
      </c>
      <c r="Z147" s="27"/>
      <c r="AA147" s="103"/>
      <c r="AB147" s="103"/>
      <c r="AC147" s="103"/>
      <c r="AD147" s="103"/>
      <c r="AE147" s="103"/>
      <c r="AF147" s="103"/>
      <c r="AG147" s="103"/>
    </row>
    <row r="148" spans="1:33" ht="15.75" customHeight="1">
      <c r="A148" s="104">
        <v>42</v>
      </c>
      <c r="B148" s="105" t="str">
        <f>IF(データ２!B84="","",VLOOKUP(A148,データ２!$A$2:$B$160,2))</f>
        <v>大塚スネイクス</v>
      </c>
      <c r="C148" s="22" t="s">
        <v>82</v>
      </c>
      <c r="D148" s="23" t="s">
        <v>54</v>
      </c>
      <c r="E148" s="24">
        <v>27</v>
      </c>
      <c r="F148" s="107" t="s">
        <v>53</v>
      </c>
      <c r="G148" s="108"/>
      <c r="H148" s="109"/>
      <c r="I148" s="88"/>
      <c r="J148" s="89"/>
      <c r="K148" s="90"/>
      <c r="L148" s="22" t="s">
        <v>82</v>
      </c>
      <c r="M148" s="23" t="s">
        <v>54</v>
      </c>
      <c r="N148" s="24">
        <v>19</v>
      </c>
      <c r="O148" s="82"/>
      <c r="P148" s="83"/>
      <c r="Q148" s="84"/>
      <c r="R148" s="22" t="s">
        <v>82</v>
      </c>
      <c r="S148" s="23" t="s">
        <v>54</v>
      </c>
      <c r="T148" s="24">
        <v>6</v>
      </c>
      <c r="U148" s="22" t="s">
        <v>82</v>
      </c>
      <c r="V148" s="23" t="s">
        <v>54</v>
      </c>
      <c r="W148" s="24">
        <v>2</v>
      </c>
      <c r="X148" s="88"/>
      <c r="Y148" s="89"/>
      <c r="Z148" s="90"/>
      <c r="AA148" s="102">
        <f>COUNTIF(C148:Z149,"○")</f>
        <v>2</v>
      </c>
      <c r="AB148" s="102">
        <f>COUNTIF(C148:Z149,"●")</f>
        <v>1</v>
      </c>
      <c r="AC148" s="102">
        <f>COUNTIF(C148:Z149,"△")</f>
        <v>0</v>
      </c>
      <c r="AD148" s="102">
        <f>+AA148*3+AC148*1</f>
        <v>6</v>
      </c>
      <c r="AE148" s="102">
        <f>+E149+H149+K149+N149+Q149+T149+W149+Z149</f>
        <v>13</v>
      </c>
      <c r="AF148" s="102">
        <f>+C149+F149+I149+L149+O149+R149+U149+X149</f>
        <v>26</v>
      </c>
      <c r="AG148" s="102">
        <v>3</v>
      </c>
    </row>
    <row r="149" spans="1:33" ht="15.75" customHeight="1">
      <c r="A149" s="104"/>
      <c r="B149" s="106"/>
      <c r="C149" s="25"/>
      <c r="D149" s="26" t="s">
        <v>54</v>
      </c>
      <c r="E149" s="27"/>
      <c r="F149" s="110"/>
      <c r="G149" s="111"/>
      <c r="H149" s="112"/>
      <c r="I149" s="91">
        <v>14</v>
      </c>
      <c r="J149" s="92" t="s">
        <v>550</v>
      </c>
      <c r="K149" s="93">
        <v>1</v>
      </c>
      <c r="L149" s="25"/>
      <c r="M149" s="26" t="s">
        <v>54</v>
      </c>
      <c r="N149" s="27"/>
      <c r="O149" s="85">
        <v>4</v>
      </c>
      <c r="P149" s="86" t="s">
        <v>548</v>
      </c>
      <c r="Q149" s="87">
        <v>9</v>
      </c>
      <c r="R149" s="25"/>
      <c r="S149" s="26" t="s">
        <v>54</v>
      </c>
      <c r="T149" s="27"/>
      <c r="U149" s="25"/>
      <c r="V149" s="26" t="s">
        <v>54</v>
      </c>
      <c r="W149" s="27"/>
      <c r="X149" s="91">
        <v>8</v>
      </c>
      <c r="Y149" s="92" t="s">
        <v>579</v>
      </c>
      <c r="Z149" s="93">
        <v>3</v>
      </c>
      <c r="AA149" s="103"/>
      <c r="AB149" s="103"/>
      <c r="AC149" s="103"/>
      <c r="AD149" s="103"/>
      <c r="AE149" s="103"/>
      <c r="AF149" s="103"/>
      <c r="AG149" s="103"/>
    </row>
    <row r="150" spans="1:33" ht="15.75" customHeight="1">
      <c r="A150" s="104">
        <v>43</v>
      </c>
      <c r="B150" s="105" t="str">
        <f>IF(データ２!B86="","",VLOOKUP(A150,データ２!$A$2:$B$160,2))</f>
        <v>Ｇファイターズ</v>
      </c>
      <c r="C150" s="22" t="s">
        <v>82</v>
      </c>
      <c r="D150" s="23" t="s">
        <v>54</v>
      </c>
      <c r="E150" s="24">
        <v>11</v>
      </c>
      <c r="F150" s="82"/>
      <c r="G150" s="83"/>
      <c r="H150" s="84"/>
      <c r="I150" s="107" t="s">
        <v>53</v>
      </c>
      <c r="J150" s="108"/>
      <c r="K150" s="109"/>
      <c r="L150" s="82"/>
      <c r="M150" s="83"/>
      <c r="N150" s="84"/>
      <c r="O150" s="82"/>
      <c r="P150" s="83"/>
      <c r="Q150" s="84"/>
      <c r="R150" s="22" t="s">
        <v>82</v>
      </c>
      <c r="S150" s="23" t="s">
        <v>54</v>
      </c>
      <c r="T150" s="24">
        <v>3</v>
      </c>
      <c r="U150" s="22" t="s">
        <v>82</v>
      </c>
      <c r="V150" s="23" t="s">
        <v>54</v>
      </c>
      <c r="W150" s="24">
        <v>9</v>
      </c>
      <c r="X150" s="22" t="s">
        <v>82</v>
      </c>
      <c r="Y150" s="23" t="s">
        <v>54</v>
      </c>
      <c r="Z150" s="24">
        <v>20</v>
      </c>
      <c r="AA150" s="102">
        <f>COUNTIF(C150:Z151,"○")</f>
        <v>0</v>
      </c>
      <c r="AB150" s="102">
        <f>COUNTIF(C150:Z151,"●")</f>
        <v>3</v>
      </c>
      <c r="AC150" s="102">
        <f>COUNTIF(C150:Z151,"△")</f>
        <v>0</v>
      </c>
      <c r="AD150" s="102">
        <f>+AA150*3+AC150*1</f>
        <v>0</v>
      </c>
      <c r="AE150" s="102">
        <f>+E151+H151+K151+N151+Q151+T151+W151+Z151</f>
        <v>38</v>
      </c>
      <c r="AF150" s="102">
        <f>+C151+F151+I151+L151+O151+R151+U151+X151</f>
        <v>14</v>
      </c>
      <c r="AG150" s="102">
        <v>7</v>
      </c>
    </row>
    <row r="151" spans="1:33" ht="15.75" customHeight="1">
      <c r="A151" s="104"/>
      <c r="B151" s="106"/>
      <c r="C151" s="25"/>
      <c r="D151" s="26" t="s">
        <v>54</v>
      </c>
      <c r="E151" s="27"/>
      <c r="F151" s="85">
        <v>1</v>
      </c>
      <c r="G151" s="86" t="s">
        <v>551</v>
      </c>
      <c r="H151" s="87">
        <v>14</v>
      </c>
      <c r="I151" s="110"/>
      <c r="J151" s="111"/>
      <c r="K151" s="112"/>
      <c r="L151" s="85">
        <v>3</v>
      </c>
      <c r="M151" s="86" t="s">
        <v>568</v>
      </c>
      <c r="N151" s="87">
        <v>4</v>
      </c>
      <c r="O151" s="85">
        <v>10</v>
      </c>
      <c r="P151" s="86" t="s">
        <v>584</v>
      </c>
      <c r="Q151" s="87">
        <v>20</v>
      </c>
      <c r="R151" s="25"/>
      <c r="S151" s="26" t="s">
        <v>54</v>
      </c>
      <c r="T151" s="27"/>
      <c r="U151" s="25"/>
      <c r="V151" s="26" t="s">
        <v>54</v>
      </c>
      <c r="W151" s="27"/>
      <c r="X151" s="25"/>
      <c r="Y151" s="26" t="s">
        <v>54</v>
      </c>
      <c r="Z151" s="27"/>
      <c r="AA151" s="103"/>
      <c r="AB151" s="103"/>
      <c r="AC151" s="103"/>
      <c r="AD151" s="103"/>
      <c r="AE151" s="103"/>
      <c r="AF151" s="103"/>
      <c r="AG151" s="103"/>
    </row>
    <row r="152" spans="1:33" ht="15.75" customHeight="1">
      <c r="A152" s="104">
        <v>44</v>
      </c>
      <c r="B152" s="105" t="str">
        <f>IF(データ２!B88="","",VLOOKUP(A152,データ２!$A$2:$B$160,2))</f>
        <v>船四アタックス</v>
      </c>
      <c r="C152" s="82"/>
      <c r="D152" s="83"/>
      <c r="E152" s="84"/>
      <c r="F152" s="22" t="s">
        <v>82</v>
      </c>
      <c r="G152" s="23" t="s">
        <v>54</v>
      </c>
      <c r="H152" s="24">
        <v>19</v>
      </c>
      <c r="I152" s="88"/>
      <c r="J152" s="89"/>
      <c r="K152" s="90"/>
      <c r="L152" s="107" t="s">
        <v>53</v>
      </c>
      <c r="M152" s="108"/>
      <c r="N152" s="109"/>
      <c r="O152" s="22" t="s">
        <v>82</v>
      </c>
      <c r="P152" s="23" t="s">
        <v>54</v>
      </c>
      <c r="Q152" s="24">
        <v>4</v>
      </c>
      <c r="R152" s="82"/>
      <c r="S152" s="83"/>
      <c r="T152" s="84"/>
      <c r="U152" s="22" t="s">
        <v>82</v>
      </c>
      <c r="V152" s="23" t="s">
        <v>54</v>
      </c>
      <c r="W152" s="24">
        <v>21</v>
      </c>
      <c r="X152" s="22" t="s">
        <v>82</v>
      </c>
      <c r="Y152" s="23" t="s">
        <v>54</v>
      </c>
      <c r="Z152" s="24">
        <v>25</v>
      </c>
      <c r="AA152" s="102">
        <f>COUNTIF(C152:Z153,"○")</f>
        <v>1</v>
      </c>
      <c r="AB152" s="102">
        <f>COUNTIF(C152:Z153,"●")</f>
        <v>2</v>
      </c>
      <c r="AC152" s="102">
        <f>COUNTIF(C152:Z153,"△")</f>
        <v>0</v>
      </c>
      <c r="AD152" s="102">
        <f>+AA152*3+AC152*1</f>
        <v>3</v>
      </c>
      <c r="AE152" s="102">
        <f>+E153+H153+K153+N153+Q153+T153+W153+Z153</f>
        <v>20</v>
      </c>
      <c r="AF152" s="102">
        <f>+C153+F153+I153+L153+O153+R153+U153+X153</f>
        <v>12</v>
      </c>
      <c r="AG152" s="102">
        <v>5</v>
      </c>
    </row>
    <row r="153" spans="1:33" ht="15.75" customHeight="1">
      <c r="A153" s="104"/>
      <c r="B153" s="106"/>
      <c r="C153" s="85">
        <v>7</v>
      </c>
      <c r="D153" s="86" t="s">
        <v>553</v>
      </c>
      <c r="E153" s="87">
        <v>8</v>
      </c>
      <c r="F153" s="25"/>
      <c r="G153" s="26" t="s">
        <v>54</v>
      </c>
      <c r="H153" s="27"/>
      <c r="I153" s="91">
        <v>4</v>
      </c>
      <c r="J153" s="92" t="s">
        <v>569</v>
      </c>
      <c r="K153" s="93">
        <v>3</v>
      </c>
      <c r="L153" s="110"/>
      <c r="M153" s="111"/>
      <c r="N153" s="112"/>
      <c r="O153" s="25"/>
      <c r="P153" s="26" t="s">
        <v>54</v>
      </c>
      <c r="Q153" s="27"/>
      <c r="R153" s="85">
        <v>1</v>
      </c>
      <c r="S153" s="86" t="s">
        <v>575</v>
      </c>
      <c r="T153" s="87">
        <v>9</v>
      </c>
      <c r="U153" s="25"/>
      <c r="V153" s="26" t="s">
        <v>54</v>
      </c>
      <c r="W153" s="27"/>
      <c r="X153" s="25"/>
      <c r="Y153" s="26" t="s">
        <v>54</v>
      </c>
      <c r="Z153" s="27"/>
      <c r="AA153" s="103"/>
      <c r="AB153" s="103"/>
      <c r="AC153" s="103"/>
      <c r="AD153" s="103"/>
      <c r="AE153" s="103"/>
      <c r="AF153" s="103"/>
      <c r="AG153" s="103"/>
    </row>
    <row r="154" spans="1:33" ht="15.75" customHeight="1">
      <c r="A154" s="104">
        <v>45</v>
      </c>
      <c r="B154" s="105" t="str">
        <f>IF(データ２!B90="","",VLOOKUP(A154,データ２!$A$2:$B$160,2))</f>
        <v>ブルースカイズ</v>
      </c>
      <c r="C154" s="88"/>
      <c r="D154" s="89"/>
      <c r="E154" s="90"/>
      <c r="F154" s="88"/>
      <c r="G154" s="89"/>
      <c r="H154" s="90"/>
      <c r="I154" s="88"/>
      <c r="J154" s="89"/>
      <c r="K154" s="90"/>
      <c r="L154" s="22" t="s">
        <v>82</v>
      </c>
      <c r="M154" s="23" t="s">
        <v>54</v>
      </c>
      <c r="N154" s="24">
        <v>4</v>
      </c>
      <c r="O154" s="107" t="s">
        <v>53</v>
      </c>
      <c r="P154" s="108"/>
      <c r="Q154" s="109"/>
      <c r="R154" s="22" t="s">
        <v>82</v>
      </c>
      <c r="S154" s="23" t="s">
        <v>54</v>
      </c>
      <c r="T154" s="24">
        <v>22</v>
      </c>
      <c r="U154" s="88"/>
      <c r="V154" s="89"/>
      <c r="W154" s="90"/>
      <c r="X154" s="88"/>
      <c r="Y154" s="89"/>
      <c r="Z154" s="90"/>
      <c r="AA154" s="102">
        <f>COUNTIF(C154:Z155,"○")</f>
        <v>5</v>
      </c>
      <c r="AB154" s="102">
        <f>COUNTIF(C154:Z155,"●")</f>
        <v>0</v>
      </c>
      <c r="AC154" s="102">
        <f>COUNTIF(C154:Z155,"△")</f>
        <v>0</v>
      </c>
      <c r="AD154" s="102">
        <f>+AA154*3+AC154*1</f>
        <v>15</v>
      </c>
      <c r="AE154" s="102">
        <f>+E155+H155+K155+N155+Q155+T155+W155+Z155</f>
        <v>33</v>
      </c>
      <c r="AF154" s="102">
        <f>+C155+F155+I155+L155+O155+R155+U155+X155</f>
        <v>64</v>
      </c>
      <c r="AG154" s="102">
        <v>1</v>
      </c>
    </row>
    <row r="155" spans="1:33" ht="15.75" customHeight="1">
      <c r="A155" s="104"/>
      <c r="B155" s="106"/>
      <c r="C155" s="91">
        <v>15</v>
      </c>
      <c r="D155" s="92" t="s">
        <v>576</v>
      </c>
      <c r="E155" s="93">
        <v>6</v>
      </c>
      <c r="F155" s="91">
        <v>9</v>
      </c>
      <c r="G155" s="92" t="s">
        <v>549</v>
      </c>
      <c r="H155" s="93">
        <v>4</v>
      </c>
      <c r="I155" s="91">
        <v>20</v>
      </c>
      <c r="J155" s="92" t="s">
        <v>583</v>
      </c>
      <c r="K155" s="93">
        <v>10</v>
      </c>
      <c r="L155" s="25"/>
      <c r="M155" s="26" t="s">
        <v>54</v>
      </c>
      <c r="N155" s="27"/>
      <c r="O155" s="110"/>
      <c r="P155" s="111"/>
      <c r="Q155" s="112"/>
      <c r="R155" s="25"/>
      <c r="S155" s="26" t="s">
        <v>54</v>
      </c>
      <c r="T155" s="27"/>
      <c r="U155" s="91">
        <v>7</v>
      </c>
      <c r="V155" s="92" t="s">
        <v>549</v>
      </c>
      <c r="W155" s="93">
        <v>6</v>
      </c>
      <c r="X155" s="91">
        <v>13</v>
      </c>
      <c r="Y155" s="92" t="s">
        <v>554</v>
      </c>
      <c r="Z155" s="93">
        <v>7</v>
      </c>
      <c r="AA155" s="103"/>
      <c r="AB155" s="103"/>
      <c r="AC155" s="103"/>
      <c r="AD155" s="103"/>
      <c r="AE155" s="103"/>
      <c r="AF155" s="103"/>
      <c r="AG155" s="103"/>
    </row>
    <row r="156" spans="1:33" ht="15.75" customHeight="1">
      <c r="A156" s="104">
        <v>46</v>
      </c>
      <c r="B156" s="105" t="str">
        <f>IF(データ２!B92="","",VLOOKUP(A156,データ２!$A$2:$B$160,2))</f>
        <v>荒川コンドル</v>
      </c>
      <c r="C156" s="22" t="s">
        <v>82</v>
      </c>
      <c r="D156" s="23" t="s">
        <v>54</v>
      </c>
      <c r="E156" s="24">
        <v>13</v>
      </c>
      <c r="F156" s="22" t="s">
        <v>82</v>
      </c>
      <c r="G156" s="23" t="s">
        <v>54</v>
      </c>
      <c r="H156" s="24">
        <v>6</v>
      </c>
      <c r="I156" s="22" t="s">
        <v>82</v>
      </c>
      <c r="J156" s="23" t="s">
        <v>54</v>
      </c>
      <c r="K156" s="24">
        <v>3</v>
      </c>
      <c r="L156" s="88"/>
      <c r="M156" s="89"/>
      <c r="N156" s="90"/>
      <c r="O156" s="22" t="s">
        <v>82</v>
      </c>
      <c r="P156" s="23" t="s">
        <v>54</v>
      </c>
      <c r="Q156" s="24">
        <v>22</v>
      </c>
      <c r="R156" s="107" t="s">
        <v>53</v>
      </c>
      <c r="S156" s="108"/>
      <c r="T156" s="109"/>
      <c r="U156" s="88"/>
      <c r="V156" s="89"/>
      <c r="W156" s="90"/>
      <c r="X156" s="88"/>
      <c r="Y156" s="89"/>
      <c r="Z156" s="90"/>
      <c r="AA156" s="102">
        <f>COUNTIF(C156:Z157,"○")</f>
        <v>3</v>
      </c>
      <c r="AB156" s="102">
        <f>COUNTIF(C156:Z157,"●")</f>
        <v>0</v>
      </c>
      <c r="AC156" s="102">
        <f>COUNTIF(C156:Z157,"△")</f>
        <v>0</v>
      </c>
      <c r="AD156" s="102">
        <f>+AA156*3+AC156*1</f>
        <v>9</v>
      </c>
      <c r="AE156" s="102">
        <f>+E157+H157+K157+N157+Q157+T157+W157+Z157</f>
        <v>4</v>
      </c>
      <c r="AF156" s="102">
        <f>+C157+F157+I157+L157+O157+R157+U157+X157</f>
        <v>23</v>
      </c>
      <c r="AG156" s="102">
        <v>2</v>
      </c>
    </row>
    <row r="157" spans="1:33" ht="15.75" customHeight="1">
      <c r="A157" s="104"/>
      <c r="B157" s="106"/>
      <c r="C157" s="25"/>
      <c r="D157" s="26" t="s">
        <v>54</v>
      </c>
      <c r="E157" s="27"/>
      <c r="F157" s="25"/>
      <c r="G157" s="26" t="s">
        <v>54</v>
      </c>
      <c r="H157" s="27"/>
      <c r="I157" s="25"/>
      <c r="J157" s="26" t="s">
        <v>54</v>
      </c>
      <c r="K157" s="27"/>
      <c r="L157" s="91">
        <v>9</v>
      </c>
      <c r="M157" s="92" t="s">
        <v>576</v>
      </c>
      <c r="N157" s="93">
        <v>1</v>
      </c>
      <c r="O157" s="25"/>
      <c r="P157" s="26" t="s">
        <v>54</v>
      </c>
      <c r="Q157" s="27"/>
      <c r="R157" s="110"/>
      <c r="S157" s="111"/>
      <c r="T157" s="112"/>
      <c r="U157" s="91">
        <v>8</v>
      </c>
      <c r="V157" s="92" t="s">
        <v>543</v>
      </c>
      <c r="W157" s="93">
        <v>3</v>
      </c>
      <c r="X157" s="91">
        <v>6</v>
      </c>
      <c r="Y157" s="92" t="s">
        <v>576</v>
      </c>
      <c r="Z157" s="93">
        <v>0</v>
      </c>
      <c r="AA157" s="103"/>
      <c r="AB157" s="103"/>
      <c r="AC157" s="103"/>
      <c r="AD157" s="103"/>
      <c r="AE157" s="103"/>
      <c r="AF157" s="103"/>
      <c r="AG157" s="103"/>
    </row>
    <row r="158" spans="1:33" ht="15.75" customHeight="1">
      <c r="A158" s="104">
        <v>47</v>
      </c>
      <c r="B158" s="105" t="str">
        <f>IF(データ２!B94="","",VLOOKUP(A158,データ２!$A$2:$B$160,2))</f>
        <v>新宿ドリーム</v>
      </c>
      <c r="C158" s="88"/>
      <c r="D158" s="89"/>
      <c r="E158" s="90"/>
      <c r="F158" s="22" t="s">
        <v>82</v>
      </c>
      <c r="G158" s="23" t="s">
        <v>54</v>
      </c>
      <c r="H158" s="24">
        <v>2</v>
      </c>
      <c r="I158" s="22" t="s">
        <v>82</v>
      </c>
      <c r="J158" s="23" t="s">
        <v>54</v>
      </c>
      <c r="K158" s="24">
        <v>9</v>
      </c>
      <c r="L158" s="22" t="s">
        <v>82</v>
      </c>
      <c r="M158" s="23" t="s">
        <v>54</v>
      </c>
      <c r="N158" s="24">
        <v>21</v>
      </c>
      <c r="O158" s="82"/>
      <c r="P158" s="83"/>
      <c r="Q158" s="84"/>
      <c r="R158" s="82"/>
      <c r="S158" s="83"/>
      <c r="T158" s="84"/>
      <c r="U158" s="107" t="s">
        <v>53</v>
      </c>
      <c r="V158" s="108"/>
      <c r="W158" s="109"/>
      <c r="X158" s="88"/>
      <c r="Y158" s="89"/>
      <c r="Z158" s="90"/>
      <c r="AA158" s="102">
        <f>COUNTIF(C158:Z159,"○")</f>
        <v>2</v>
      </c>
      <c r="AB158" s="102">
        <f>COUNTIF(C158:Z159,"●")</f>
        <v>2</v>
      </c>
      <c r="AC158" s="102">
        <f>COUNTIF(C158:Z159,"△")</f>
        <v>0</v>
      </c>
      <c r="AD158" s="102">
        <f>+AA158*3+AC158*1</f>
        <v>6</v>
      </c>
      <c r="AE158" s="102">
        <f>+E159+H159+K159+N159+Q159+T159+W159+Z159</f>
        <v>20</v>
      </c>
      <c r="AF158" s="102">
        <f>+C159+F159+I159+L159+O159+R159+U159+X159</f>
        <v>27</v>
      </c>
      <c r="AG158" s="102">
        <v>4</v>
      </c>
    </row>
    <row r="159" spans="1:33" ht="15.75" customHeight="1">
      <c r="A159" s="104"/>
      <c r="B159" s="106"/>
      <c r="C159" s="91">
        <v>5</v>
      </c>
      <c r="D159" s="92" t="s">
        <v>565</v>
      </c>
      <c r="E159" s="93">
        <v>3</v>
      </c>
      <c r="F159" s="25"/>
      <c r="G159" s="26" t="s">
        <v>54</v>
      </c>
      <c r="H159" s="27"/>
      <c r="I159" s="25"/>
      <c r="J159" s="26" t="s">
        <v>54</v>
      </c>
      <c r="K159" s="27"/>
      <c r="L159" s="25"/>
      <c r="M159" s="26" t="s">
        <v>54</v>
      </c>
      <c r="N159" s="27"/>
      <c r="O159" s="85">
        <v>6</v>
      </c>
      <c r="P159" s="86" t="s">
        <v>548</v>
      </c>
      <c r="Q159" s="87">
        <v>7</v>
      </c>
      <c r="R159" s="85">
        <v>3</v>
      </c>
      <c r="S159" s="86" t="s">
        <v>545</v>
      </c>
      <c r="T159" s="87">
        <v>8</v>
      </c>
      <c r="U159" s="110"/>
      <c r="V159" s="111"/>
      <c r="W159" s="112"/>
      <c r="X159" s="91">
        <v>13</v>
      </c>
      <c r="Y159" s="92" t="s">
        <v>572</v>
      </c>
      <c r="Z159" s="93">
        <v>2</v>
      </c>
      <c r="AA159" s="103"/>
      <c r="AB159" s="103"/>
      <c r="AC159" s="103"/>
      <c r="AD159" s="103"/>
      <c r="AE159" s="103"/>
      <c r="AF159" s="103"/>
      <c r="AG159" s="103"/>
    </row>
    <row r="160" spans="1:33" ht="15.75" customHeight="1">
      <c r="A160" s="104">
        <v>48</v>
      </c>
      <c r="B160" s="105" t="str">
        <f>IF(データ２!B96="","",VLOOKUP(A160,データ２!$A$2:$B$160,2))</f>
        <v>礫川</v>
      </c>
      <c r="C160" s="22" t="s">
        <v>82</v>
      </c>
      <c r="D160" s="23" t="s">
        <v>54</v>
      </c>
      <c r="E160" s="24">
        <v>1</v>
      </c>
      <c r="F160" s="82"/>
      <c r="G160" s="83"/>
      <c r="H160" s="84"/>
      <c r="I160" s="22" t="s">
        <v>82</v>
      </c>
      <c r="J160" s="23" t="s">
        <v>54</v>
      </c>
      <c r="K160" s="24">
        <v>20</v>
      </c>
      <c r="L160" s="22" t="s">
        <v>82</v>
      </c>
      <c r="M160" s="23" t="s">
        <v>54</v>
      </c>
      <c r="N160" s="24">
        <v>25</v>
      </c>
      <c r="O160" s="82"/>
      <c r="P160" s="83"/>
      <c r="Q160" s="84"/>
      <c r="R160" s="82"/>
      <c r="S160" s="83"/>
      <c r="T160" s="84"/>
      <c r="U160" s="82"/>
      <c r="V160" s="83"/>
      <c r="W160" s="84"/>
      <c r="X160" s="107" t="s">
        <v>53</v>
      </c>
      <c r="Y160" s="108"/>
      <c r="Z160" s="109"/>
      <c r="AA160" s="102">
        <f>COUNTIF(C160:Z161,"○")</f>
        <v>0</v>
      </c>
      <c r="AB160" s="102">
        <f>COUNTIF(C160:Z161,"●")</f>
        <v>4</v>
      </c>
      <c r="AC160" s="102">
        <f>COUNTIF(C160:Z161,"△")</f>
        <v>0</v>
      </c>
      <c r="AD160" s="102">
        <f>+AA160*3+AC160*1</f>
        <v>0</v>
      </c>
      <c r="AE160" s="102">
        <f>+E161+H161+K161+N161+Q161+T161+W161+Z161</f>
        <v>40</v>
      </c>
      <c r="AF160" s="102">
        <f>+C161+F161+I161+L161+O161+R161+U161+X161</f>
        <v>12</v>
      </c>
      <c r="AG160" s="102">
        <v>8</v>
      </c>
    </row>
    <row r="161" spans="1:33" ht="15.75" customHeight="1">
      <c r="A161" s="104"/>
      <c r="B161" s="106"/>
      <c r="C161" s="25"/>
      <c r="D161" s="26" t="s">
        <v>54</v>
      </c>
      <c r="E161" s="27"/>
      <c r="F161" s="85">
        <v>3</v>
      </c>
      <c r="G161" s="86" t="s">
        <v>580</v>
      </c>
      <c r="H161" s="87">
        <v>8</v>
      </c>
      <c r="I161" s="25"/>
      <c r="J161" s="26" t="s">
        <v>54</v>
      </c>
      <c r="K161" s="27"/>
      <c r="L161" s="25"/>
      <c r="M161" s="26" t="s">
        <v>54</v>
      </c>
      <c r="N161" s="27"/>
      <c r="O161" s="85">
        <v>7</v>
      </c>
      <c r="P161" s="86" t="s">
        <v>553</v>
      </c>
      <c r="Q161" s="87">
        <v>13</v>
      </c>
      <c r="R161" s="85">
        <v>0</v>
      </c>
      <c r="S161" s="86" t="s">
        <v>575</v>
      </c>
      <c r="T161" s="87">
        <v>6</v>
      </c>
      <c r="U161" s="85">
        <v>2</v>
      </c>
      <c r="V161" s="86" t="s">
        <v>573</v>
      </c>
      <c r="W161" s="87">
        <v>13</v>
      </c>
      <c r="X161" s="110"/>
      <c r="Y161" s="111"/>
      <c r="Z161" s="112"/>
      <c r="AA161" s="103"/>
      <c r="AB161" s="103"/>
      <c r="AC161" s="103"/>
      <c r="AD161" s="103"/>
      <c r="AE161" s="103"/>
      <c r="AF161" s="103"/>
      <c r="AG161" s="103"/>
    </row>
    <row r="162" spans="27:29" ht="13.5">
      <c r="AA162" s="16">
        <f>SUM(AA146:AA161)</f>
        <v>14</v>
      </c>
      <c r="AB162" s="16">
        <f>SUM(AB146:AB161)</f>
        <v>14</v>
      </c>
      <c r="AC162" s="16">
        <f>SUM(AC146:AC161)</f>
        <v>0</v>
      </c>
    </row>
    <row r="172" spans="2:26" ht="13.5">
      <c r="B172" s="10" t="str">
        <f>+データ１!$B$2</f>
        <v>2014/2/5</v>
      </c>
      <c r="C172" s="7" t="str">
        <f>+データ１!$B$4</f>
        <v>２０１４年 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33" ht="129.75" customHeight="1">
      <c r="B173" s="20" t="str">
        <f>+データ１!B18</f>
        <v>スーパーリ－グ 　　                  　　　 第８回大会  　　　        　　Ｇブロック     　　              ２０１４</v>
      </c>
      <c r="C173" s="113" t="str">
        <f>+IF(B174="","",+B174)</f>
        <v>中央バンディーズ</v>
      </c>
      <c r="D173" s="114"/>
      <c r="E173" s="115"/>
      <c r="F173" s="113" t="str">
        <f>+IF(B176="","",+B176)</f>
        <v>光が丘コメッツ</v>
      </c>
      <c r="G173" s="114"/>
      <c r="H173" s="115"/>
      <c r="I173" s="113" t="str">
        <f>+IF(B178="","",+B178)</f>
        <v>東陽フェニックス</v>
      </c>
      <c r="J173" s="114"/>
      <c r="K173" s="115"/>
      <c r="L173" s="113" t="str">
        <f>+IF(B180="","",+B180)</f>
        <v>トゥールスジュニア</v>
      </c>
      <c r="M173" s="114"/>
      <c r="N173" s="115"/>
      <c r="O173" s="113" t="str">
        <f>+IF(B182="","",+B182)</f>
        <v>球友ジュニアーズ</v>
      </c>
      <c r="P173" s="114"/>
      <c r="Q173" s="115"/>
      <c r="R173" s="113" t="str">
        <f>+IF(B184="","",+B184)</f>
        <v>碑文谷クラウンズ</v>
      </c>
      <c r="S173" s="114"/>
      <c r="T173" s="115"/>
      <c r="U173" s="113" t="str">
        <f>+IF(B186="","",+B186)</f>
        <v>オール麻布</v>
      </c>
      <c r="V173" s="114"/>
      <c r="W173" s="115"/>
      <c r="X173" s="113" t="str">
        <f>+IF(B188="","",+B188)</f>
        <v>レッドサンズ</v>
      </c>
      <c r="Y173" s="114"/>
      <c r="Z173" s="115"/>
      <c r="AA173" s="21" t="s">
        <v>0</v>
      </c>
      <c r="AB173" s="14" t="s">
        <v>1</v>
      </c>
      <c r="AC173" s="14" t="s">
        <v>2</v>
      </c>
      <c r="AD173" s="12" t="s">
        <v>21</v>
      </c>
      <c r="AE173" s="13" t="s">
        <v>23</v>
      </c>
      <c r="AF173" s="13" t="s">
        <v>24</v>
      </c>
      <c r="AG173" s="12" t="s">
        <v>22</v>
      </c>
    </row>
    <row r="174" spans="1:33" ht="15.75" customHeight="1">
      <c r="A174" s="104">
        <v>49</v>
      </c>
      <c r="B174" s="105" t="str">
        <f>IF(データ２!B98="","",VLOOKUP(A174,データ２!$A$2:$B$160,2))</f>
        <v>中央バンディーズ</v>
      </c>
      <c r="C174" s="107" t="s">
        <v>53</v>
      </c>
      <c r="D174" s="108"/>
      <c r="E174" s="109"/>
      <c r="F174" s="88"/>
      <c r="G174" s="89"/>
      <c r="H174" s="90"/>
      <c r="I174" s="88"/>
      <c r="J174" s="89"/>
      <c r="K174" s="90"/>
      <c r="L174" s="22" t="s">
        <v>83</v>
      </c>
      <c r="M174" s="23" t="s">
        <v>54</v>
      </c>
      <c r="N174" s="24">
        <v>23</v>
      </c>
      <c r="O174" s="82"/>
      <c r="P174" s="83"/>
      <c r="Q174" s="84"/>
      <c r="R174" s="22" t="s">
        <v>83</v>
      </c>
      <c r="S174" s="23" t="s">
        <v>54</v>
      </c>
      <c r="T174" s="24">
        <v>13</v>
      </c>
      <c r="U174" s="82"/>
      <c r="V174" s="83"/>
      <c r="W174" s="84"/>
      <c r="X174" s="82"/>
      <c r="Y174" s="83"/>
      <c r="Z174" s="84"/>
      <c r="AA174" s="116">
        <f>COUNTIF(C174:Z175,"○")</f>
        <v>2</v>
      </c>
      <c r="AB174" s="102">
        <f>COUNTIF(C174:Z175,"●")</f>
        <v>3</v>
      </c>
      <c r="AC174" s="102">
        <f>COUNTIF(C174:Z175,"△")</f>
        <v>0</v>
      </c>
      <c r="AD174" s="102">
        <f>+AA174*3+AC174*1</f>
        <v>6</v>
      </c>
      <c r="AE174" s="102">
        <f>+E175+H175+K175+N175+Q175+T175+W175+Z175</f>
        <v>40</v>
      </c>
      <c r="AF174" s="102">
        <f>+C175+F175+I175+L175+O175+R175+U175+X175</f>
        <v>41</v>
      </c>
      <c r="AG174" s="102">
        <v>4</v>
      </c>
    </row>
    <row r="175" spans="1:33" ht="15.75" customHeight="1">
      <c r="A175" s="104"/>
      <c r="B175" s="106"/>
      <c r="C175" s="110"/>
      <c r="D175" s="111"/>
      <c r="E175" s="112"/>
      <c r="F175" s="91">
        <v>13</v>
      </c>
      <c r="G175" s="92" t="s">
        <v>566</v>
      </c>
      <c r="H175" s="93">
        <v>1</v>
      </c>
      <c r="I175" s="91">
        <v>9</v>
      </c>
      <c r="J175" s="92" t="s">
        <v>543</v>
      </c>
      <c r="K175" s="93">
        <v>8</v>
      </c>
      <c r="L175" s="25"/>
      <c r="M175" s="26" t="s">
        <v>54</v>
      </c>
      <c r="N175" s="27"/>
      <c r="O175" s="85">
        <v>5</v>
      </c>
      <c r="P175" s="86" t="s">
        <v>557</v>
      </c>
      <c r="Q175" s="87">
        <v>8</v>
      </c>
      <c r="R175" s="25"/>
      <c r="S175" s="26" t="s">
        <v>54</v>
      </c>
      <c r="T175" s="27"/>
      <c r="U175" s="85">
        <v>11</v>
      </c>
      <c r="V175" s="86" t="s">
        <v>548</v>
      </c>
      <c r="W175" s="87">
        <v>13</v>
      </c>
      <c r="X175" s="85">
        <v>3</v>
      </c>
      <c r="Y175" s="86" t="s">
        <v>547</v>
      </c>
      <c r="Z175" s="87">
        <v>10</v>
      </c>
      <c r="AA175" s="117"/>
      <c r="AB175" s="103"/>
      <c r="AC175" s="103"/>
      <c r="AD175" s="103"/>
      <c r="AE175" s="103"/>
      <c r="AF175" s="103"/>
      <c r="AG175" s="103"/>
    </row>
    <row r="176" spans="1:33" ht="15.75" customHeight="1">
      <c r="A176" s="104">
        <v>50</v>
      </c>
      <c r="B176" s="105" t="str">
        <f>IF(データ２!B100="","",VLOOKUP(A176,データ２!$A$2:$B$160,2))</f>
        <v>光が丘コメッツ</v>
      </c>
      <c r="C176" s="82"/>
      <c r="D176" s="83"/>
      <c r="E176" s="84"/>
      <c r="F176" s="107" t="s">
        <v>53</v>
      </c>
      <c r="G176" s="108"/>
      <c r="H176" s="109"/>
      <c r="I176" s="82"/>
      <c r="J176" s="83"/>
      <c r="K176" s="84"/>
      <c r="L176" s="94"/>
      <c r="M176" s="95"/>
      <c r="N176" s="96"/>
      <c r="O176" s="22" t="s">
        <v>83</v>
      </c>
      <c r="P176" s="23" t="s">
        <v>54</v>
      </c>
      <c r="Q176" s="24">
        <v>14</v>
      </c>
      <c r="R176" s="88"/>
      <c r="S176" s="89"/>
      <c r="T176" s="90"/>
      <c r="U176" s="22" t="s">
        <v>83</v>
      </c>
      <c r="V176" s="23" t="s">
        <v>54</v>
      </c>
      <c r="W176" s="24">
        <v>2</v>
      </c>
      <c r="X176" s="82"/>
      <c r="Y176" s="83"/>
      <c r="Z176" s="84"/>
      <c r="AA176" s="116">
        <f>COUNTIF(C176:Z177,"○")</f>
        <v>1</v>
      </c>
      <c r="AB176" s="102">
        <f>COUNTIF(C176:Z177,"●")</f>
        <v>3</v>
      </c>
      <c r="AC176" s="102">
        <f>COUNTIF(C176:Z177,"△")</f>
        <v>1</v>
      </c>
      <c r="AD176" s="102">
        <f>+AA176*3+AC176*1</f>
        <v>4</v>
      </c>
      <c r="AE176" s="102">
        <f>+E177+H177+K177+N177+Q177+T177+W177+Z177</f>
        <v>37</v>
      </c>
      <c r="AF176" s="102">
        <f>+C177+F177+I177+L177+O177+R177+U177+X177</f>
        <v>16</v>
      </c>
      <c r="AG176" s="102">
        <v>5</v>
      </c>
    </row>
    <row r="177" spans="1:33" ht="15.75" customHeight="1">
      <c r="A177" s="104"/>
      <c r="B177" s="106"/>
      <c r="C177" s="85">
        <v>1</v>
      </c>
      <c r="D177" s="86" t="s">
        <v>567</v>
      </c>
      <c r="E177" s="87">
        <v>13</v>
      </c>
      <c r="F177" s="110"/>
      <c r="G177" s="111"/>
      <c r="H177" s="112"/>
      <c r="I177" s="85">
        <v>2</v>
      </c>
      <c r="J177" s="86" t="s">
        <v>553</v>
      </c>
      <c r="K177" s="87">
        <v>8</v>
      </c>
      <c r="L177" s="97">
        <v>2</v>
      </c>
      <c r="M177" s="98" t="s">
        <v>552</v>
      </c>
      <c r="N177" s="99">
        <v>2</v>
      </c>
      <c r="O177" s="25"/>
      <c r="P177" s="26" t="s">
        <v>54</v>
      </c>
      <c r="Q177" s="27"/>
      <c r="R177" s="91">
        <v>11</v>
      </c>
      <c r="S177" s="92" t="s">
        <v>558</v>
      </c>
      <c r="T177" s="93">
        <v>0</v>
      </c>
      <c r="U177" s="25"/>
      <c r="V177" s="26" t="s">
        <v>54</v>
      </c>
      <c r="W177" s="27"/>
      <c r="X177" s="85">
        <v>0</v>
      </c>
      <c r="Y177" s="86" t="s">
        <v>574</v>
      </c>
      <c r="Z177" s="87">
        <v>14</v>
      </c>
      <c r="AA177" s="117"/>
      <c r="AB177" s="103"/>
      <c r="AC177" s="103"/>
      <c r="AD177" s="103"/>
      <c r="AE177" s="103"/>
      <c r="AF177" s="103"/>
      <c r="AG177" s="103"/>
    </row>
    <row r="178" spans="1:33" ht="15.75" customHeight="1">
      <c r="A178" s="104">
        <v>51</v>
      </c>
      <c r="B178" s="105" t="str">
        <f>IF(データ２!B102="","",VLOOKUP(A178,データ２!$A$2:$B$160,2))</f>
        <v>東陽フェニックス</v>
      </c>
      <c r="C178" s="82"/>
      <c r="D178" s="83"/>
      <c r="E178" s="84"/>
      <c r="F178" s="88"/>
      <c r="G178" s="89"/>
      <c r="H178" s="90"/>
      <c r="I178" s="107" t="s">
        <v>53</v>
      </c>
      <c r="J178" s="108"/>
      <c r="K178" s="109"/>
      <c r="L178" s="22" t="s">
        <v>83</v>
      </c>
      <c r="M178" s="23" t="s">
        <v>54</v>
      </c>
      <c r="N178" s="24">
        <v>15</v>
      </c>
      <c r="O178" s="88"/>
      <c r="P178" s="89"/>
      <c r="Q178" s="90"/>
      <c r="R178" s="88"/>
      <c r="S178" s="89"/>
      <c r="T178" s="90"/>
      <c r="U178" s="82"/>
      <c r="V178" s="83"/>
      <c r="W178" s="84"/>
      <c r="X178" s="82"/>
      <c r="Y178" s="83"/>
      <c r="Z178" s="84"/>
      <c r="AA178" s="116">
        <f>COUNTIF(C178:Z179,"○")</f>
        <v>3</v>
      </c>
      <c r="AB178" s="102">
        <f>COUNTIF(C178:Z179,"●")</f>
        <v>3</v>
      </c>
      <c r="AC178" s="102">
        <f>COUNTIF(C178:Z179,"△")</f>
        <v>0</v>
      </c>
      <c r="AD178" s="102">
        <f>+AA178*3+AC178*1</f>
        <v>9</v>
      </c>
      <c r="AE178" s="102">
        <f>+E179+H179+K179+N179+Q179+T179+W179+Z179</f>
        <v>30</v>
      </c>
      <c r="AF178" s="102">
        <f>+C179+F179+I179+L179+O179+R179+U179+X179</f>
        <v>45</v>
      </c>
      <c r="AG178" s="102">
        <v>2</v>
      </c>
    </row>
    <row r="179" spans="1:33" ht="15.75" customHeight="1">
      <c r="A179" s="104"/>
      <c r="B179" s="106"/>
      <c r="C179" s="85">
        <v>8</v>
      </c>
      <c r="D179" s="86" t="s">
        <v>545</v>
      </c>
      <c r="E179" s="87">
        <v>9</v>
      </c>
      <c r="F179" s="91">
        <v>8</v>
      </c>
      <c r="G179" s="92" t="s">
        <v>554</v>
      </c>
      <c r="H179" s="93">
        <v>2</v>
      </c>
      <c r="I179" s="110"/>
      <c r="J179" s="111"/>
      <c r="K179" s="112"/>
      <c r="L179" s="25"/>
      <c r="M179" s="26" t="s">
        <v>54</v>
      </c>
      <c r="N179" s="27"/>
      <c r="O179" s="91">
        <v>9</v>
      </c>
      <c r="P179" s="92" t="s">
        <v>572</v>
      </c>
      <c r="Q179" s="93">
        <v>5</v>
      </c>
      <c r="R179" s="91">
        <v>14</v>
      </c>
      <c r="S179" s="92" t="s">
        <v>566</v>
      </c>
      <c r="T179" s="93">
        <v>1</v>
      </c>
      <c r="U179" s="85">
        <v>6</v>
      </c>
      <c r="V179" s="86" t="s">
        <v>559</v>
      </c>
      <c r="W179" s="87">
        <v>11</v>
      </c>
      <c r="X179" s="85">
        <v>0</v>
      </c>
      <c r="Y179" s="86" t="s">
        <v>573</v>
      </c>
      <c r="Z179" s="87">
        <v>2</v>
      </c>
      <c r="AA179" s="117"/>
      <c r="AB179" s="103"/>
      <c r="AC179" s="103"/>
      <c r="AD179" s="103"/>
      <c r="AE179" s="103"/>
      <c r="AF179" s="103"/>
      <c r="AG179" s="103"/>
    </row>
    <row r="180" spans="1:33" ht="15.75" customHeight="1">
      <c r="A180" s="104">
        <v>52</v>
      </c>
      <c r="B180" s="105" t="str">
        <f>IF(データ２!B104="","",VLOOKUP(A180,データ２!$A$2:$B$160,2))</f>
        <v>トゥールスジュニア</v>
      </c>
      <c r="C180" s="22" t="s">
        <v>83</v>
      </c>
      <c r="D180" s="23" t="s">
        <v>54</v>
      </c>
      <c r="E180" s="24">
        <v>23</v>
      </c>
      <c r="F180" s="94"/>
      <c r="G180" s="95"/>
      <c r="H180" s="96"/>
      <c r="I180" s="22" t="s">
        <v>83</v>
      </c>
      <c r="J180" s="23" t="s">
        <v>54</v>
      </c>
      <c r="K180" s="24">
        <v>15</v>
      </c>
      <c r="L180" s="107" t="s">
        <v>53</v>
      </c>
      <c r="M180" s="108"/>
      <c r="N180" s="109"/>
      <c r="O180" s="88"/>
      <c r="P180" s="101"/>
      <c r="Q180" s="90"/>
      <c r="R180" s="22" t="s">
        <v>83</v>
      </c>
      <c r="S180" s="23" t="s">
        <v>54</v>
      </c>
      <c r="T180" s="24">
        <v>10</v>
      </c>
      <c r="U180" s="82"/>
      <c r="V180" s="83"/>
      <c r="W180" s="84"/>
      <c r="X180" s="82"/>
      <c r="Y180" s="83"/>
      <c r="Z180" s="84"/>
      <c r="AA180" s="116">
        <f>COUNTIF(C180:Z181,"○")</f>
        <v>1</v>
      </c>
      <c r="AB180" s="102">
        <f>COUNTIF(C180:Z181,"●")</f>
        <v>2</v>
      </c>
      <c r="AC180" s="102">
        <f>COUNTIF(C180:Z181,"△")</f>
        <v>1</v>
      </c>
      <c r="AD180" s="102">
        <f>+AA180*3+AC180*1</f>
        <v>4</v>
      </c>
      <c r="AE180" s="102">
        <f>+E181+H181+K181+N181+Q181+T181+W181+Z181</f>
        <v>42</v>
      </c>
      <c r="AF180" s="102">
        <f>+C181+F181+I181+L181+O181+R181+U181+X181</f>
        <v>21</v>
      </c>
      <c r="AG180" s="102">
        <v>6</v>
      </c>
    </row>
    <row r="181" spans="1:33" ht="15.75" customHeight="1">
      <c r="A181" s="104"/>
      <c r="B181" s="106"/>
      <c r="C181" s="25"/>
      <c r="D181" s="26" t="s">
        <v>54</v>
      </c>
      <c r="E181" s="27"/>
      <c r="F181" s="97">
        <v>2</v>
      </c>
      <c r="G181" s="98" t="s">
        <v>552</v>
      </c>
      <c r="H181" s="99">
        <v>2</v>
      </c>
      <c r="I181" s="25"/>
      <c r="J181" s="26" t="s">
        <v>54</v>
      </c>
      <c r="K181" s="27"/>
      <c r="L181" s="110"/>
      <c r="M181" s="111"/>
      <c r="N181" s="112"/>
      <c r="O181" s="91">
        <v>12</v>
      </c>
      <c r="P181" s="92" t="s">
        <v>566</v>
      </c>
      <c r="Q181" s="93">
        <v>6</v>
      </c>
      <c r="R181" s="25"/>
      <c r="S181" s="26" t="s">
        <v>54</v>
      </c>
      <c r="T181" s="27"/>
      <c r="U181" s="85">
        <v>5</v>
      </c>
      <c r="V181" s="86" t="s">
        <v>575</v>
      </c>
      <c r="W181" s="87">
        <v>10</v>
      </c>
      <c r="X181" s="85">
        <v>2</v>
      </c>
      <c r="Y181" s="86" t="s">
        <v>584</v>
      </c>
      <c r="Z181" s="87">
        <v>24</v>
      </c>
      <c r="AA181" s="117"/>
      <c r="AB181" s="103"/>
      <c r="AC181" s="103"/>
      <c r="AD181" s="103"/>
      <c r="AE181" s="103"/>
      <c r="AF181" s="103"/>
      <c r="AG181" s="103"/>
    </row>
    <row r="182" spans="1:33" ht="15.75" customHeight="1">
      <c r="A182" s="104">
        <v>53</v>
      </c>
      <c r="B182" s="105" t="str">
        <f>IF(データ２!B106="","",VLOOKUP(A182,データ２!$A$2:$B$160,2))</f>
        <v>球友ジュニアーズ</v>
      </c>
      <c r="C182" s="88"/>
      <c r="D182" s="89"/>
      <c r="E182" s="90"/>
      <c r="F182" s="22" t="s">
        <v>83</v>
      </c>
      <c r="G182" s="23" t="s">
        <v>54</v>
      </c>
      <c r="H182" s="24">
        <v>14</v>
      </c>
      <c r="I182" s="82"/>
      <c r="J182" s="83"/>
      <c r="K182" s="84"/>
      <c r="L182" s="82"/>
      <c r="M182" s="100"/>
      <c r="N182" s="84"/>
      <c r="O182" s="107" t="s">
        <v>53</v>
      </c>
      <c r="P182" s="108"/>
      <c r="Q182" s="109"/>
      <c r="R182" s="94"/>
      <c r="S182" s="95"/>
      <c r="T182" s="96"/>
      <c r="U182" s="22" t="s">
        <v>83</v>
      </c>
      <c r="V182" s="23" t="s">
        <v>54</v>
      </c>
      <c r="W182" s="24">
        <v>26</v>
      </c>
      <c r="X182" s="82"/>
      <c r="Y182" s="83"/>
      <c r="Z182" s="84"/>
      <c r="AA182" s="116">
        <f>COUNTIF(C182:Z183,"○")</f>
        <v>1</v>
      </c>
      <c r="AB182" s="102">
        <f>COUNTIF(C182:Z183,"●")</f>
        <v>3</v>
      </c>
      <c r="AC182" s="102">
        <f>COUNTIF(C182:Z183,"△")</f>
        <v>1</v>
      </c>
      <c r="AD182" s="102">
        <f>+AA182*3+AC182*1</f>
        <v>4</v>
      </c>
      <c r="AE182" s="102">
        <f>+E183+H183+K183+N183+Q183+T183+W183+Z183</f>
        <v>49</v>
      </c>
      <c r="AF182" s="102">
        <f>+C183+F183+I183+L183+O183+R183+U183+X183</f>
        <v>31</v>
      </c>
      <c r="AG182" s="102">
        <v>7</v>
      </c>
    </row>
    <row r="183" spans="1:33" ht="15.75" customHeight="1">
      <c r="A183" s="104"/>
      <c r="B183" s="106"/>
      <c r="C183" s="91">
        <v>8</v>
      </c>
      <c r="D183" s="92" t="s">
        <v>556</v>
      </c>
      <c r="E183" s="93">
        <v>5</v>
      </c>
      <c r="F183" s="25"/>
      <c r="G183" s="26" t="s">
        <v>54</v>
      </c>
      <c r="H183" s="27"/>
      <c r="I183" s="85">
        <v>5</v>
      </c>
      <c r="J183" s="86" t="s">
        <v>573</v>
      </c>
      <c r="K183" s="87">
        <v>9</v>
      </c>
      <c r="L183" s="85">
        <v>6</v>
      </c>
      <c r="M183" s="86" t="s">
        <v>567</v>
      </c>
      <c r="N183" s="87">
        <v>12</v>
      </c>
      <c r="O183" s="110"/>
      <c r="P183" s="111"/>
      <c r="Q183" s="112"/>
      <c r="R183" s="97">
        <v>9</v>
      </c>
      <c r="S183" s="98" t="s">
        <v>555</v>
      </c>
      <c r="T183" s="99">
        <v>9</v>
      </c>
      <c r="U183" s="25"/>
      <c r="V183" s="26" t="s">
        <v>54</v>
      </c>
      <c r="W183" s="27"/>
      <c r="X183" s="85">
        <v>3</v>
      </c>
      <c r="Y183" s="86" t="s">
        <v>584</v>
      </c>
      <c r="Z183" s="87">
        <v>14</v>
      </c>
      <c r="AA183" s="117"/>
      <c r="AB183" s="103"/>
      <c r="AC183" s="103"/>
      <c r="AD183" s="103"/>
      <c r="AE183" s="103"/>
      <c r="AF183" s="103"/>
      <c r="AG183" s="103"/>
    </row>
    <row r="184" spans="1:33" ht="15.75" customHeight="1">
      <c r="A184" s="104">
        <v>54</v>
      </c>
      <c r="B184" s="105" t="str">
        <f>IF(データ２!B108="","",VLOOKUP(A184,データ２!$A$2:$B$160,2))</f>
        <v>碑文谷クラウンズ</v>
      </c>
      <c r="C184" s="22" t="s">
        <v>83</v>
      </c>
      <c r="D184" s="23" t="s">
        <v>54</v>
      </c>
      <c r="E184" s="24">
        <v>13</v>
      </c>
      <c r="F184" s="82"/>
      <c r="G184" s="83"/>
      <c r="H184" s="84"/>
      <c r="I184" s="82"/>
      <c r="J184" s="83"/>
      <c r="K184" s="84"/>
      <c r="L184" s="22" t="s">
        <v>83</v>
      </c>
      <c r="M184" s="23" t="s">
        <v>54</v>
      </c>
      <c r="N184" s="24">
        <v>10</v>
      </c>
      <c r="O184" s="94"/>
      <c r="P184" s="95"/>
      <c r="Q184" s="96"/>
      <c r="R184" s="107" t="s">
        <v>53</v>
      </c>
      <c r="S184" s="108"/>
      <c r="T184" s="109"/>
      <c r="U184" s="22" t="s">
        <v>83</v>
      </c>
      <c r="V184" s="23" t="s">
        <v>54</v>
      </c>
      <c r="W184" s="24">
        <v>17</v>
      </c>
      <c r="X184" s="22" t="s">
        <v>83</v>
      </c>
      <c r="Y184" s="23" t="s">
        <v>54</v>
      </c>
      <c r="Z184" s="24">
        <v>12</v>
      </c>
      <c r="AA184" s="116">
        <f>COUNTIF(C184:Z185,"○")</f>
        <v>0</v>
      </c>
      <c r="AB184" s="102">
        <f>COUNTIF(C184:Z185,"●")</f>
        <v>2</v>
      </c>
      <c r="AC184" s="102">
        <f>COUNTIF(C184:Z185,"△")</f>
        <v>1</v>
      </c>
      <c r="AD184" s="102">
        <f>+AA184*3+AC184*1</f>
        <v>1</v>
      </c>
      <c r="AE184" s="102">
        <f>+E185+H185+K185+N185+Q185+T185+W185+Z185</f>
        <v>34</v>
      </c>
      <c r="AF184" s="102">
        <f>+C185+F185+I185+L185+O185+R185+U185+X185</f>
        <v>10</v>
      </c>
      <c r="AG184" s="102">
        <v>8</v>
      </c>
    </row>
    <row r="185" spans="1:33" ht="15.75" customHeight="1">
      <c r="A185" s="104"/>
      <c r="B185" s="106"/>
      <c r="C185" s="25"/>
      <c r="D185" s="26" t="s">
        <v>54</v>
      </c>
      <c r="E185" s="27"/>
      <c r="F185" s="85">
        <v>0</v>
      </c>
      <c r="G185" s="86" t="s">
        <v>559</v>
      </c>
      <c r="H185" s="87">
        <v>11</v>
      </c>
      <c r="I185" s="85">
        <v>1</v>
      </c>
      <c r="J185" s="86" t="s">
        <v>567</v>
      </c>
      <c r="K185" s="87">
        <v>14</v>
      </c>
      <c r="L185" s="25"/>
      <c r="M185" s="26" t="s">
        <v>54</v>
      </c>
      <c r="N185" s="27"/>
      <c r="O185" s="97">
        <v>9</v>
      </c>
      <c r="P185" s="98" t="s">
        <v>555</v>
      </c>
      <c r="Q185" s="99">
        <v>9</v>
      </c>
      <c r="R185" s="110"/>
      <c r="S185" s="111"/>
      <c r="T185" s="112"/>
      <c r="U185" s="25"/>
      <c r="V185" s="26" t="s">
        <v>54</v>
      </c>
      <c r="W185" s="27"/>
      <c r="X185" s="25"/>
      <c r="Y185" s="26" t="s">
        <v>54</v>
      </c>
      <c r="Z185" s="27"/>
      <c r="AA185" s="117"/>
      <c r="AB185" s="103"/>
      <c r="AC185" s="103"/>
      <c r="AD185" s="103"/>
      <c r="AE185" s="103"/>
      <c r="AF185" s="103"/>
      <c r="AG185" s="103"/>
    </row>
    <row r="186" spans="1:33" ht="15.75" customHeight="1">
      <c r="A186" s="104">
        <v>55</v>
      </c>
      <c r="B186" s="105" t="str">
        <f>IF(データ２!B110="","",VLOOKUP(A186,データ２!$A$2:$B$160,2))</f>
        <v>オール麻布</v>
      </c>
      <c r="C186" s="88"/>
      <c r="D186" s="89"/>
      <c r="E186" s="90"/>
      <c r="F186" s="22" t="s">
        <v>83</v>
      </c>
      <c r="G186" s="23" t="s">
        <v>54</v>
      </c>
      <c r="H186" s="24">
        <v>2</v>
      </c>
      <c r="I186" s="88"/>
      <c r="J186" s="89"/>
      <c r="K186" s="90"/>
      <c r="L186" s="88"/>
      <c r="M186" s="89"/>
      <c r="N186" s="90"/>
      <c r="O186" s="22" t="s">
        <v>83</v>
      </c>
      <c r="P186" s="23" t="s">
        <v>54</v>
      </c>
      <c r="Q186" s="24">
        <v>26</v>
      </c>
      <c r="R186" s="22" t="s">
        <v>83</v>
      </c>
      <c r="S186" s="23" t="s">
        <v>54</v>
      </c>
      <c r="T186" s="24">
        <v>17</v>
      </c>
      <c r="U186" s="107" t="s">
        <v>53</v>
      </c>
      <c r="V186" s="108"/>
      <c r="W186" s="109"/>
      <c r="X186" s="82"/>
      <c r="Y186" s="83"/>
      <c r="Z186" s="84"/>
      <c r="AA186" s="116">
        <f>COUNTIF(C186:Z187,"○")</f>
        <v>3</v>
      </c>
      <c r="AB186" s="102">
        <f>COUNTIF(C186:Z187,"●")</f>
        <v>1</v>
      </c>
      <c r="AC186" s="102">
        <f>COUNTIF(C186:Z187,"△")</f>
        <v>0</v>
      </c>
      <c r="AD186" s="102">
        <f>+AA186*3+AC186*1</f>
        <v>9</v>
      </c>
      <c r="AE186" s="102">
        <f>+E187+H187+K187+N187+Q187+T187+W187+Z187</f>
        <v>35</v>
      </c>
      <c r="AF186" s="102">
        <f>+C187+F187+I187+L187+O187+R187+U187+X187</f>
        <v>36</v>
      </c>
      <c r="AG186" s="102">
        <v>3</v>
      </c>
    </row>
    <row r="187" spans="1:33" ht="15.75" customHeight="1">
      <c r="A187" s="104"/>
      <c r="B187" s="106"/>
      <c r="C187" s="91">
        <v>13</v>
      </c>
      <c r="D187" s="92" t="s">
        <v>549</v>
      </c>
      <c r="E187" s="93">
        <v>11</v>
      </c>
      <c r="F187" s="25"/>
      <c r="G187" s="26" t="s">
        <v>54</v>
      </c>
      <c r="H187" s="27"/>
      <c r="I187" s="91">
        <v>11</v>
      </c>
      <c r="J187" s="92" t="s">
        <v>558</v>
      </c>
      <c r="K187" s="93">
        <v>6</v>
      </c>
      <c r="L187" s="91">
        <v>10</v>
      </c>
      <c r="M187" s="92" t="s">
        <v>576</v>
      </c>
      <c r="N187" s="93">
        <v>5</v>
      </c>
      <c r="O187" s="25"/>
      <c r="P187" s="26" t="s">
        <v>54</v>
      </c>
      <c r="Q187" s="27"/>
      <c r="R187" s="25"/>
      <c r="S187" s="26" t="s">
        <v>54</v>
      </c>
      <c r="T187" s="27"/>
      <c r="U187" s="110"/>
      <c r="V187" s="111"/>
      <c r="W187" s="112"/>
      <c r="X187" s="85">
        <v>2</v>
      </c>
      <c r="Y187" s="86" t="s">
        <v>563</v>
      </c>
      <c r="Z187" s="87">
        <v>13</v>
      </c>
      <c r="AA187" s="117"/>
      <c r="AB187" s="103"/>
      <c r="AC187" s="103"/>
      <c r="AD187" s="103"/>
      <c r="AE187" s="103"/>
      <c r="AF187" s="103"/>
      <c r="AG187" s="103"/>
    </row>
    <row r="188" spans="1:33" ht="15.75" customHeight="1">
      <c r="A188" s="104">
        <v>56</v>
      </c>
      <c r="B188" s="105" t="str">
        <f>IF(データ２!B112="","",VLOOKUP(A188,データ２!$A$2:$B$160,2))</f>
        <v>レッドサンズ</v>
      </c>
      <c r="C188" s="88"/>
      <c r="D188" s="89"/>
      <c r="E188" s="90"/>
      <c r="F188" s="88"/>
      <c r="G188" s="89"/>
      <c r="H188" s="90"/>
      <c r="I188" s="88"/>
      <c r="J188" s="89"/>
      <c r="K188" s="90"/>
      <c r="L188" s="88"/>
      <c r="M188" s="89"/>
      <c r="N188" s="90"/>
      <c r="O188" s="88"/>
      <c r="P188" s="89"/>
      <c r="Q188" s="90"/>
      <c r="R188" s="22" t="s">
        <v>83</v>
      </c>
      <c r="S188" s="23" t="s">
        <v>54</v>
      </c>
      <c r="T188" s="24">
        <v>12</v>
      </c>
      <c r="U188" s="88"/>
      <c r="V188" s="89"/>
      <c r="W188" s="90"/>
      <c r="X188" s="107" t="s">
        <v>53</v>
      </c>
      <c r="Y188" s="108"/>
      <c r="Z188" s="109"/>
      <c r="AA188" s="116">
        <f>COUNTIF(C188:Z189,"○")</f>
        <v>6</v>
      </c>
      <c r="AB188" s="102">
        <f>COUNTIF(C188:Z189,"●")</f>
        <v>0</v>
      </c>
      <c r="AC188" s="102">
        <f>COUNTIF(C188:Z189,"△")</f>
        <v>0</v>
      </c>
      <c r="AD188" s="102">
        <f>+AA188*3+AC188*1</f>
        <v>18</v>
      </c>
      <c r="AE188" s="102">
        <f>+E189+H189+K189+N189+Q189+T189+W189+Z189</f>
        <v>10</v>
      </c>
      <c r="AF188" s="102">
        <f>+C189+F189+I189+L189+O189+R189+U189+X189</f>
        <v>77</v>
      </c>
      <c r="AG188" s="102">
        <f>+RANK(AD188,$AD$174:$AD$189,0)</f>
        <v>1</v>
      </c>
    </row>
    <row r="189" spans="1:33" ht="15.75" customHeight="1">
      <c r="A189" s="104"/>
      <c r="B189" s="106"/>
      <c r="C189" s="91">
        <v>10</v>
      </c>
      <c r="D189" s="92" t="s">
        <v>546</v>
      </c>
      <c r="E189" s="93">
        <v>3</v>
      </c>
      <c r="F189" s="91">
        <v>14</v>
      </c>
      <c r="G189" s="92" t="s">
        <v>572</v>
      </c>
      <c r="H189" s="93">
        <v>0</v>
      </c>
      <c r="I189" s="91">
        <v>2</v>
      </c>
      <c r="J189" s="92" t="s">
        <v>572</v>
      </c>
      <c r="K189" s="93">
        <v>0</v>
      </c>
      <c r="L189" s="91">
        <v>24</v>
      </c>
      <c r="M189" s="92" t="s">
        <v>583</v>
      </c>
      <c r="N189" s="93">
        <v>2</v>
      </c>
      <c r="O189" s="91">
        <v>14</v>
      </c>
      <c r="P189" s="92" t="s">
        <v>583</v>
      </c>
      <c r="Q189" s="93">
        <v>3</v>
      </c>
      <c r="R189" s="25"/>
      <c r="S189" s="26" t="s">
        <v>54</v>
      </c>
      <c r="T189" s="27"/>
      <c r="U189" s="91">
        <v>13</v>
      </c>
      <c r="V189" s="92" t="s">
        <v>562</v>
      </c>
      <c r="W189" s="93">
        <v>2</v>
      </c>
      <c r="X189" s="110"/>
      <c r="Y189" s="111"/>
      <c r="Z189" s="112"/>
      <c r="AA189" s="117"/>
      <c r="AB189" s="103"/>
      <c r="AC189" s="103"/>
      <c r="AD189" s="103"/>
      <c r="AE189" s="103"/>
      <c r="AF189" s="103"/>
      <c r="AG189" s="103"/>
    </row>
    <row r="190" spans="1:29" ht="13.5" customHeight="1">
      <c r="A190" s="9"/>
      <c r="B190" s="15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16">
        <f>SUM(AA174:AA189)</f>
        <v>17</v>
      </c>
      <c r="AB190" s="16">
        <f>SUM(AB174:AB189)</f>
        <v>17</v>
      </c>
      <c r="AC190" s="16">
        <f>SUM(AC174:AC189)</f>
        <v>4</v>
      </c>
    </row>
    <row r="191" spans="1:29" ht="13.5" customHeight="1">
      <c r="A191" s="9"/>
      <c r="B191" s="15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16"/>
      <c r="AB191" s="16"/>
      <c r="AC191" s="16"/>
    </row>
    <row r="192" spans="1:29" ht="13.5" customHeight="1">
      <c r="A192" s="9"/>
      <c r="B192" s="15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16"/>
      <c r="AB192" s="16"/>
      <c r="AC192" s="16"/>
    </row>
    <row r="193" spans="1:29" ht="13.5" customHeight="1">
      <c r="A193" s="9"/>
      <c r="B193" s="15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16"/>
      <c r="AB193" s="16"/>
      <c r="AC193" s="16"/>
    </row>
    <row r="194" spans="1:29" ht="13.5" customHeight="1">
      <c r="A194" s="9"/>
      <c r="B194" s="15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16"/>
      <c r="AB194" s="16"/>
      <c r="AC194" s="16"/>
    </row>
    <row r="195" spans="1:29" ht="13.5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16"/>
      <c r="AB195" s="16"/>
      <c r="AC195" s="16"/>
    </row>
    <row r="196" spans="1:29" ht="13.5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16"/>
      <c r="AB196" s="16"/>
      <c r="AC196" s="16"/>
    </row>
    <row r="197" spans="1:29" ht="13.5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16"/>
      <c r="AB197" s="16"/>
      <c r="AC197" s="16"/>
    </row>
    <row r="198" spans="1:29" ht="13.5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16"/>
      <c r="AB198" s="16"/>
      <c r="AC198" s="16"/>
    </row>
    <row r="199" spans="1:29" ht="13.5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16"/>
      <c r="AB199" s="16"/>
      <c r="AC199" s="16"/>
    </row>
    <row r="200" spans="1:29" ht="13.5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6"/>
      <c r="AB200" s="16"/>
      <c r="AC200" s="16"/>
    </row>
    <row r="201" spans="2:26" ht="13.5">
      <c r="B201" s="10" t="str">
        <f>+データ１!$B$2</f>
        <v>2014/2/5</v>
      </c>
      <c r="C201" s="7" t="str">
        <f>+データ１!$B$4</f>
        <v>２０１４年 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33" ht="129.75" customHeight="1">
      <c r="B202" s="11" t="str">
        <f>+データ１!B20</f>
        <v>スーパーリ－グ 　　                  　　　 第８回大会  　　　        　　Ｈブロック     　　              ２０１４</v>
      </c>
      <c r="C202" s="113" t="str">
        <f>+IF(B203="","",+B203)</f>
        <v>墨田スターズ</v>
      </c>
      <c r="D202" s="114"/>
      <c r="E202" s="115"/>
      <c r="F202" s="113" t="str">
        <f>+IF(B205="","",+B205)</f>
        <v>フェニックス</v>
      </c>
      <c r="G202" s="114"/>
      <c r="H202" s="115"/>
      <c r="I202" s="113" t="str">
        <f>+IF(B207="","",+B207)</f>
        <v>高島エイト</v>
      </c>
      <c r="J202" s="114"/>
      <c r="K202" s="115"/>
      <c r="L202" s="113" t="str">
        <f>+IF(B209="","",+B209)</f>
        <v>旗の台クラブ</v>
      </c>
      <c r="M202" s="114"/>
      <c r="N202" s="115"/>
      <c r="O202" s="113" t="str">
        <f>+IF(B211="","",+B211)</f>
        <v>興宮ファイターズ</v>
      </c>
      <c r="P202" s="114"/>
      <c r="Q202" s="115"/>
      <c r="R202" s="113" t="str">
        <f>+IF(B213="","",+B213)</f>
        <v>淀四ライオンズ</v>
      </c>
      <c r="S202" s="114"/>
      <c r="T202" s="115"/>
      <c r="U202" s="113" t="str">
        <f>+IF(B215="","",+B215)</f>
        <v>越中島ブレーブス</v>
      </c>
      <c r="V202" s="114"/>
      <c r="W202" s="115"/>
      <c r="X202" s="113" t="str">
        <f>+IF(B217="","",+B217)</f>
        <v>玉川</v>
      </c>
      <c r="Y202" s="114"/>
      <c r="Z202" s="115"/>
      <c r="AA202" s="14" t="s">
        <v>0</v>
      </c>
      <c r="AB202" s="14" t="s">
        <v>1</v>
      </c>
      <c r="AC202" s="14" t="s">
        <v>2</v>
      </c>
      <c r="AD202" s="12" t="s">
        <v>21</v>
      </c>
      <c r="AE202" s="13" t="s">
        <v>23</v>
      </c>
      <c r="AF202" s="13" t="s">
        <v>24</v>
      </c>
      <c r="AG202" s="12" t="s">
        <v>22</v>
      </c>
    </row>
    <row r="203" spans="1:33" ht="15.75" customHeight="1">
      <c r="A203" s="104">
        <v>57</v>
      </c>
      <c r="B203" s="105" t="str">
        <f>IF(データ２!B114="","",VLOOKUP(A203,データ２!$A$2:$B$160,2))</f>
        <v>墨田スターズ</v>
      </c>
      <c r="C203" s="107" t="s">
        <v>53</v>
      </c>
      <c r="D203" s="108"/>
      <c r="E203" s="109"/>
      <c r="F203" s="88"/>
      <c r="G203" s="89"/>
      <c r="H203" s="90"/>
      <c r="I203" s="22" t="s">
        <v>84</v>
      </c>
      <c r="J203" s="23" t="s">
        <v>54</v>
      </c>
      <c r="K203" s="24">
        <v>11</v>
      </c>
      <c r="L203" s="82"/>
      <c r="M203" s="83"/>
      <c r="N203" s="84"/>
      <c r="O203" s="82"/>
      <c r="P203" s="83"/>
      <c r="Q203" s="84"/>
      <c r="R203" s="22" t="s">
        <v>84</v>
      </c>
      <c r="S203" s="23" t="s">
        <v>54</v>
      </c>
      <c r="T203" s="24">
        <v>13</v>
      </c>
      <c r="U203" s="82"/>
      <c r="V203" s="83"/>
      <c r="W203" s="84"/>
      <c r="X203" s="22" t="s">
        <v>84</v>
      </c>
      <c r="Y203" s="23" t="s">
        <v>54</v>
      </c>
      <c r="Z203" s="24">
        <v>1</v>
      </c>
      <c r="AA203" s="102">
        <f>COUNTIF(C203:Z204,"○")</f>
        <v>1</v>
      </c>
      <c r="AB203" s="102">
        <f>COUNTIF(C203:Z204,"●")</f>
        <v>3</v>
      </c>
      <c r="AC203" s="102">
        <f>COUNTIF(C203:Z204,"△")</f>
        <v>0</v>
      </c>
      <c r="AD203" s="102">
        <f>+AA203*3+AC203*1</f>
        <v>3</v>
      </c>
      <c r="AE203" s="102">
        <f>+E204+H204+K204+N204+Q204+T204+W204+Z204</f>
        <v>35</v>
      </c>
      <c r="AF203" s="102">
        <f>+C204+F204+I204+L204+O204+R204+U204+X204</f>
        <v>12</v>
      </c>
      <c r="AG203" s="102">
        <v>6</v>
      </c>
    </row>
    <row r="204" spans="1:33" ht="15.75" customHeight="1">
      <c r="A204" s="104"/>
      <c r="B204" s="106"/>
      <c r="C204" s="110"/>
      <c r="D204" s="111"/>
      <c r="E204" s="112"/>
      <c r="F204" s="91">
        <v>9</v>
      </c>
      <c r="G204" s="92" t="s">
        <v>549</v>
      </c>
      <c r="H204" s="93">
        <v>0</v>
      </c>
      <c r="I204" s="25"/>
      <c r="J204" s="26" t="s">
        <v>54</v>
      </c>
      <c r="K204" s="27"/>
      <c r="L204" s="85">
        <v>1</v>
      </c>
      <c r="M204" s="86" t="s">
        <v>547</v>
      </c>
      <c r="N204" s="87">
        <v>14</v>
      </c>
      <c r="O204" s="85">
        <v>1</v>
      </c>
      <c r="P204" s="86" t="s">
        <v>571</v>
      </c>
      <c r="Q204" s="87">
        <v>9</v>
      </c>
      <c r="R204" s="25"/>
      <c r="S204" s="26" t="s">
        <v>54</v>
      </c>
      <c r="T204" s="27"/>
      <c r="U204" s="85">
        <v>1</v>
      </c>
      <c r="V204" s="86" t="s">
        <v>571</v>
      </c>
      <c r="W204" s="87">
        <v>12</v>
      </c>
      <c r="X204" s="25"/>
      <c r="Y204" s="26" t="s">
        <v>54</v>
      </c>
      <c r="Z204" s="27"/>
      <c r="AA204" s="103"/>
      <c r="AB204" s="103"/>
      <c r="AC204" s="103"/>
      <c r="AD204" s="103"/>
      <c r="AE204" s="103"/>
      <c r="AF204" s="103"/>
      <c r="AG204" s="103"/>
    </row>
    <row r="205" spans="1:33" ht="15.75" customHeight="1">
      <c r="A205" s="104">
        <v>58</v>
      </c>
      <c r="B205" s="105" t="str">
        <f>IF(データ２!B116="","",VLOOKUP(A205,データ２!$A$2:$B$160,2))</f>
        <v>フェニックス</v>
      </c>
      <c r="C205" s="82"/>
      <c r="D205" s="83"/>
      <c r="E205" s="84"/>
      <c r="F205" s="107" t="s">
        <v>53</v>
      </c>
      <c r="G205" s="108"/>
      <c r="H205" s="109"/>
      <c r="I205" s="22" t="s">
        <v>84</v>
      </c>
      <c r="J205" s="23" t="s">
        <v>54</v>
      </c>
      <c r="K205" s="24">
        <v>24</v>
      </c>
      <c r="L205" s="82"/>
      <c r="M205" s="83"/>
      <c r="N205" s="84"/>
      <c r="O205" s="82"/>
      <c r="P205" s="83"/>
      <c r="Q205" s="84"/>
      <c r="R205" s="94"/>
      <c r="S205" s="95"/>
      <c r="T205" s="96"/>
      <c r="U205" s="82"/>
      <c r="V205" s="83"/>
      <c r="W205" s="84"/>
      <c r="X205" s="22" t="s">
        <v>84</v>
      </c>
      <c r="Y205" s="23" t="s">
        <v>54</v>
      </c>
      <c r="Z205" s="24">
        <v>8</v>
      </c>
      <c r="AA205" s="102">
        <f>COUNTIF(C205:Z206,"○")</f>
        <v>0</v>
      </c>
      <c r="AB205" s="102">
        <f>COUNTIF(C205:Z206,"●")</f>
        <v>4</v>
      </c>
      <c r="AC205" s="102">
        <f>COUNTIF(C205:Z206,"△")</f>
        <v>1</v>
      </c>
      <c r="AD205" s="102">
        <f>+AA205*3+AC205*1</f>
        <v>1</v>
      </c>
      <c r="AE205" s="102">
        <f>+E206+H206+K206+N206+Q206+T206+W206+Z206</f>
        <v>68</v>
      </c>
      <c r="AF205" s="102">
        <f>+C206+F206+I206+L206+O206+R206+U206+X206</f>
        <v>23</v>
      </c>
      <c r="AG205" s="102">
        <v>7</v>
      </c>
    </row>
    <row r="206" spans="1:33" ht="15.75" customHeight="1">
      <c r="A206" s="104"/>
      <c r="B206" s="106"/>
      <c r="C206" s="85">
        <v>0</v>
      </c>
      <c r="D206" s="86" t="s">
        <v>548</v>
      </c>
      <c r="E206" s="87">
        <v>9</v>
      </c>
      <c r="F206" s="110"/>
      <c r="G206" s="111"/>
      <c r="H206" s="112"/>
      <c r="I206" s="25"/>
      <c r="J206" s="26" t="s">
        <v>54</v>
      </c>
      <c r="K206" s="27"/>
      <c r="L206" s="85">
        <v>4</v>
      </c>
      <c r="M206" s="86" t="s">
        <v>573</v>
      </c>
      <c r="N206" s="87">
        <v>18</v>
      </c>
      <c r="O206" s="85">
        <v>4</v>
      </c>
      <c r="P206" s="86" t="s">
        <v>563</v>
      </c>
      <c r="Q206" s="87">
        <v>12</v>
      </c>
      <c r="R206" s="97">
        <v>13</v>
      </c>
      <c r="S206" s="98" t="s">
        <v>552</v>
      </c>
      <c r="T206" s="99">
        <v>13</v>
      </c>
      <c r="U206" s="85">
        <v>2</v>
      </c>
      <c r="V206" s="86" t="s">
        <v>557</v>
      </c>
      <c r="W206" s="87">
        <v>16</v>
      </c>
      <c r="X206" s="25"/>
      <c r="Y206" s="26" t="s">
        <v>54</v>
      </c>
      <c r="Z206" s="27"/>
      <c r="AA206" s="103"/>
      <c r="AB206" s="103"/>
      <c r="AC206" s="103"/>
      <c r="AD206" s="103"/>
      <c r="AE206" s="103"/>
      <c r="AF206" s="103"/>
      <c r="AG206" s="103"/>
    </row>
    <row r="207" spans="1:33" ht="15.75" customHeight="1">
      <c r="A207" s="104">
        <v>59</v>
      </c>
      <c r="B207" s="105" t="str">
        <f>IF(データ２!B118="","",VLOOKUP(A207,データ２!$A$2:$B$160,2))</f>
        <v>高島エイト</v>
      </c>
      <c r="C207" s="22" t="s">
        <v>84</v>
      </c>
      <c r="D207" s="23" t="s">
        <v>54</v>
      </c>
      <c r="E207" s="24">
        <v>11</v>
      </c>
      <c r="F207" s="22" t="s">
        <v>84</v>
      </c>
      <c r="G207" s="23" t="s">
        <v>54</v>
      </c>
      <c r="H207" s="24">
        <v>24</v>
      </c>
      <c r="I207" s="107" t="s">
        <v>53</v>
      </c>
      <c r="J207" s="108"/>
      <c r="K207" s="109"/>
      <c r="L207" s="22" t="s">
        <v>84</v>
      </c>
      <c r="M207" s="23" t="s">
        <v>54</v>
      </c>
      <c r="N207" s="24">
        <v>15</v>
      </c>
      <c r="O207" s="22" t="s">
        <v>84</v>
      </c>
      <c r="P207" s="23" t="s">
        <v>54</v>
      </c>
      <c r="Q207" s="24">
        <v>7</v>
      </c>
      <c r="R207" s="82"/>
      <c r="S207" s="83"/>
      <c r="T207" s="84"/>
      <c r="U207" s="82"/>
      <c r="V207" s="83"/>
      <c r="W207" s="84"/>
      <c r="X207" s="88"/>
      <c r="Y207" s="89"/>
      <c r="Z207" s="90"/>
      <c r="AA207" s="102">
        <f>COUNTIF(C207:Z208,"○")</f>
        <v>1</v>
      </c>
      <c r="AB207" s="102">
        <f>COUNTIF(C207:Z208,"●")</f>
        <v>2</v>
      </c>
      <c r="AC207" s="102">
        <f>COUNTIF(C207:Z208,"△")</f>
        <v>0</v>
      </c>
      <c r="AD207" s="102">
        <f>+AA207*3+AC207*1</f>
        <v>3</v>
      </c>
      <c r="AE207" s="102">
        <f>+E208+H208+K208+N208+Q208+T208+W208+Z208</f>
        <v>26</v>
      </c>
      <c r="AF207" s="102">
        <f>+C208+F208+I208+L208+O208+R208+U208+X208</f>
        <v>14</v>
      </c>
      <c r="AG207" s="102">
        <v>5</v>
      </c>
    </row>
    <row r="208" spans="1:33" ht="15.75" customHeight="1">
      <c r="A208" s="104"/>
      <c r="B208" s="106"/>
      <c r="C208" s="25"/>
      <c r="D208" s="26" t="s">
        <v>54</v>
      </c>
      <c r="E208" s="27"/>
      <c r="F208" s="25"/>
      <c r="G208" s="26" t="s">
        <v>54</v>
      </c>
      <c r="H208" s="27"/>
      <c r="I208" s="110"/>
      <c r="J208" s="111"/>
      <c r="K208" s="112"/>
      <c r="L208" s="25"/>
      <c r="M208" s="26" t="s">
        <v>54</v>
      </c>
      <c r="N208" s="27"/>
      <c r="O208" s="25"/>
      <c r="P208" s="26" t="s">
        <v>54</v>
      </c>
      <c r="Q208" s="27"/>
      <c r="R208" s="85">
        <v>1</v>
      </c>
      <c r="S208" s="86" t="s">
        <v>547</v>
      </c>
      <c r="T208" s="87">
        <v>5</v>
      </c>
      <c r="U208" s="85">
        <v>7</v>
      </c>
      <c r="V208" s="86" t="s">
        <v>559</v>
      </c>
      <c r="W208" s="87">
        <v>18</v>
      </c>
      <c r="X208" s="91">
        <v>6</v>
      </c>
      <c r="Y208" s="92" t="s">
        <v>549</v>
      </c>
      <c r="Z208" s="93">
        <v>3</v>
      </c>
      <c r="AA208" s="103"/>
      <c r="AB208" s="103"/>
      <c r="AC208" s="103"/>
      <c r="AD208" s="103"/>
      <c r="AE208" s="103"/>
      <c r="AF208" s="103"/>
      <c r="AG208" s="103"/>
    </row>
    <row r="209" spans="1:33" ht="15.75" customHeight="1">
      <c r="A209" s="104">
        <v>60</v>
      </c>
      <c r="B209" s="105" t="str">
        <f>IF(データ２!B120="","",VLOOKUP(A209,データ２!$A$2:$B$160,2))</f>
        <v>旗の台クラブ</v>
      </c>
      <c r="C209" s="88"/>
      <c r="D209" s="89"/>
      <c r="E209" s="90"/>
      <c r="F209" s="88"/>
      <c r="G209" s="89"/>
      <c r="H209" s="90"/>
      <c r="I209" s="22" t="s">
        <v>84</v>
      </c>
      <c r="J209" s="23" t="s">
        <v>54</v>
      </c>
      <c r="K209" s="24">
        <v>15</v>
      </c>
      <c r="L209" s="107" t="s">
        <v>53</v>
      </c>
      <c r="M209" s="108"/>
      <c r="N209" s="109"/>
      <c r="O209" s="82"/>
      <c r="P209" s="83"/>
      <c r="Q209" s="84"/>
      <c r="R209" s="22" t="s">
        <v>84</v>
      </c>
      <c r="S209" s="23" t="s">
        <v>54</v>
      </c>
      <c r="T209" s="24">
        <v>10</v>
      </c>
      <c r="U209" s="82"/>
      <c r="V209" s="83"/>
      <c r="W209" s="84"/>
      <c r="X209" s="88"/>
      <c r="Y209" s="89"/>
      <c r="Z209" s="90"/>
      <c r="AA209" s="102">
        <f>COUNTIF(C209:Z210,"○")</f>
        <v>3</v>
      </c>
      <c r="AB209" s="102">
        <f>COUNTIF(C209:Z210,"●")</f>
        <v>2</v>
      </c>
      <c r="AC209" s="102">
        <f>COUNTIF(C209:Z210,"△")</f>
        <v>0</v>
      </c>
      <c r="AD209" s="102">
        <f>+AA209*3+AC209*1</f>
        <v>9</v>
      </c>
      <c r="AE209" s="102">
        <f>+E210+H210+K210+N210+Q210+T210+W210+Z210</f>
        <v>25</v>
      </c>
      <c r="AF209" s="102">
        <f>+C210+F210+I210+L210+O210+R210+U210+X210</f>
        <v>51</v>
      </c>
      <c r="AG209" s="102">
        <v>3</v>
      </c>
    </row>
    <row r="210" spans="1:33" ht="15.75" customHeight="1">
      <c r="A210" s="104"/>
      <c r="B210" s="106"/>
      <c r="C210" s="91">
        <v>14</v>
      </c>
      <c r="D210" s="92" t="s">
        <v>546</v>
      </c>
      <c r="E210" s="93">
        <v>1</v>
      </c>
      <c r="F210" s="91">
        <v>18</v>
      </c>
      <c r="G210" s="92" t="s">
        <v>572</v>
      </c>
      <c r="H210" s="93">
        <v>4</v>
      </c>
      <c r="I210" s="25"/>
      <c r="J210" s="26" t="s">
        <v>54</v>
      </c>
      <c r="K210" s="27"/>
      <c r="L210" s="110"/>
      <c r="M210" s="111"/>
      <c r="N210" s="112"/>
      <c r="O210" s="85">
        <v>4</v>
      </c>
      <c r="P210" s="86" t="s">
        <v>551</v>
      </c>
      <c r="Q210" s="87">
        <v>11</v>
      </c>
      <c r="R210" s="25"/>
      <c r="S210" s="26" t="s">
        <v>54</v>
      </c>
      <c r="T210" s="27"/>
      <c r="U210" s="85">
        <v>7</v>
      </c>
      <c r="V210" s="86" t="s">
        <v>553</v>
      </c>
      <c r="W210" s="87">
        <v>8</v>
      </c>
      <c r="X210" s="91">
        <v>8</v>
      </c>
      <c r="Y210" s="92" t="s">
        <v>556</v>
      </c>
      <c r="Z210" s="93">
        <v>1</v>
      </c>
      <c r="AA210" s="103"/>
      <c r="AB210" s="103"/>
      <c r="AC210" s="103"/>
      <c r="AD210" s="103"/>
      <c r="AE210" s="103"/>
      <c r="AF210" s="103"/>
      <c r="AG210" s="103"/>
    </row>
    <row r="211" spans="1:33" ht="15.75" customHeight="1">
      <c r="A211" s="104">
        <v>61</v>
      </c>
      <c r="B211" s="105" t="str">
        <f>IF(データ２!B122="","",VLOOKUP(A211,データ２!$A$2:$B$160,2))</f>
        <v>興宮ファイターズ</v>
      </c>
      <c r="C211" s="88"/>
      <c r="D211" s="89"/>
      <c r="E211" s="90"/>
      <c r="F211" s="88"/>
      <c r="G211" s="89"/>
      <c r="H211" s="90"/>
      <c r="I211" s="22" t="s">
        <v>84</v>
      </c>
      <c r="J211" s="23" t="s">
        <v>54</v>
      </c>
      <c r="K211" s="24">
        <v>7</v>
      </c>
      <c r="L211" s="88"/>
      <c r="M211" s="89"/>
      <c r="N211" s="90"/>
      <c r="O211" s="107" t="s">
        <v>53</v>
      </c>
      <c r="P211" s="108"/>
      <c r="Q211" s="109"/>
      <c r="R211" s="22" t="s">
        <v>84</v>
      </c>
      <c r="S211" s="23" t="s">
        <v>54</v>
      </c>
      <c r="T211" s="24">
        <v>22</v>
      </c>
      <c r="U211" s="82"/>
      <c r="V211" s="83"/>
      <c r="W211" s="84"/>
      <c r="X211" s="88"/>
      <c r="Y211" s="89"/>
      <c r="Z211" s="90"/>
      <c r="AA211" s="102">
        <f>COUNTIF(C211:Z212,"○")</f>
        <v>4</v>
      </c>
      <c r="AB211" s="102">
        <f>COUNTIF(C211:Z212,"●")</f>
        <v>1</v>
      </c>
      <c r="AC211" s="102">
        <f>COUNTIF(C211:Z212,"△")</f>
        <v>0</v>
      </c>
      <c r="AD211" s="102">
        <f>+AA211*3+AC211*1</f>
        <v>12</v>
      </c>
      <c r="AE211" s="102">
        <f>+E212+H212+K212+N212+Q212+T212+W212+Z212</f>
        <v>23</v>
      </c>
      <c r="AF211" s="102">
        <f>+C212+F212+I212+L212+O212+R212+U212+X212</f>
        <v>44</v>
      </c>
      <c r="AG211" s="102">
        <v>2</v>
      </c>
    </row>
    <row r="212" spans="1:33" ht="15.75" customHeight="1">
      <c r="A212" s="104"/>
      <c r="B212" s="106"/>
      <c r="C212" s="91">
        <v>9</v>
      </c>
      <c r="D212" s="92" t="s">
        <v>570</v>
      </c>
      <c r="E212" s="93">
        <v>1</v>
      </c>
      <c r="F212" s="91">
        <v>12</v>
      </c>
      <c r="G212" s="92" t="s">
        <v>562</v>
      </c>
      <c r="H212" s="93">
        <v>4</v>
      </c>
      <c r="I212" s="25"/>
      <c r="J212" s="26" t="s">
        <v>54</v>
      </c>
      <c r="K212" s="27"/>
      <c r="L212" s="91">
        <v>11</v>
      </c>
      <c r="M212" s="92" t="s">
        <v>550</v>
      </c>
      <c r="N212" s="93">
        <v>4</v>
      </c>
      <c r="O212" s="110"/>
      <c r="P212" s="111"/>
      <c r="Q212" s="112"/>
      <c r="R212" s="25"/>
      <c r="S212" s="26" t="s">
        <v>54</v>
      </c>
      <c r="T212" s="27"/>
      <c r="U212" s="85">
        <v>3</v>
      </c>
      <c r="V212" s="86" t="s">
        <v>553</v>
      </c>
      <c r="W212" s="87">
        <v>9</v>
      </c>
      <c r="X212" s="91">
        <v>9</v>
      </c>
      <c r="Y212" s="92" t="s">
        <v>561</v>
      </c>
      <c r="Z212" s="93">
        <v>5</v>
      </c>
      <c r="AA212" s="103"/>
      <c r="AB212" s="103"/>
      <c r="AC212" s="103"/>
      <c r="AD212" s="103"/>
      <c r="AE212" s="103"/>
      <c r="AF212" s="103"/>
      <c r="AG212" s="103"/>
    </row>
    <row r="213" spans="1:33" ht="15.75" customHeight="1">
      <c r="A213" s="104">
        <v>62</v>
      </c>
      <c r="B213" s="105" t="str">
        <f>IF(データ２!B124="","",VLOOKUP(A213,データ２!$A$2:$B$160,2))</f>
        <v>淀四ライオンズ</v>
      </c>
      <c r="C213" s="22" t="s">
        <v>84</v>
      </c>
      <c r="D213" s="23" t="s">
        <v>54</v>
      </c>
      <c r="E213" s="24">
        <v>13</v>
      </c>
      <c r="F213" s="94"/>
      <c r="G213" s="95"/>
      <c r="H213" s="96"/>
      <c r="I213" s="88"/>
      <c r="J213" s="89"/>
      <c r="K213" s="90"/>
      <c r="L213" s="22" t="s">
        <v>84</v>
      </c>
      <c r="M213" s="23" t="s">
        <v>54</v>
      </c>
      <c r="N213" s="24">
        <v>10</v>
      </c>
      <c r="O213" s="22" t="s">
        <v>84</v>
      </c>
      <c r="P213" s="23" t="s">
        <v>54</v>
      </c>
      <c r="Q213" s="24">
        <v>22</v>
      </c>
      <c r="R213" s="107" t="s">
        <v>53</v>
      </c>
      <c r="S213" s="108"/>
      <c r="T213" s="109"/>
      <c r="U213" s="82"/>
      <c r="V213" s="83"/>
      <c r="W213" s="84"/>
      <c r="X213" s="22" t="s">
        <v>84</v>
      </c>
      <c r="Y213" s="23" t="s">
        <v>54</v>
      </c>
      <c r="Z213" s="24">
        <v>12</v>
      </c>
      <c r="AA213" s="102">
        <f>COUNTIF(C213:Z214,"○")</f>
        <v>1</v>
      </c>
      <c r="AB213" s="102">
        <f>COUNTIF(C213:Z214,"●")</f>
        <v>1</v>
      </c>
      <c r="AC213" s="102">
        <f>COUNTIF(C213:Z214,"△")</f>
        <v>1</v>
      </c>
      <c r="AD213" s="102">
        <f>+AA213*3+AC213*1</f>
        <v>4</v>
      </c>
      <c r="AE213" s="102">
        <f>+E214+H214+K214+N214+Q214+T214+W214+Z214</f>
        <v>28</v>
      </c>
      <c r="AF213" s="102">
        <f>+C214+F214+I214+L214+O214+R214+U214+X214</f>
        <v>19</v>
      </c>
      <c r="AG213" s="102">
        <v>4</v>
      </c>
    </row>
    <row r="214" spans="1:33" ht="15.75" customHeight="1">
      <c r="A214" s="104"/>
      <c r="B214" s="106"/>
      <c r="C214" s="25"/>
      <c r="D214" s="26" t="s">
        <v>54</v>
      </c>
      <c r="E214" s="27"/>
      <c r="F214" s="97">
        <v>13</v>
      </c>
      <c r="G214" s="98" t="s">
        <v>552</v>
      </c>
      <c r="H214" s="99">
        <v>13</v>
      </c>
      <c r="I214" s="91">
        <v>5</v>
      </c>
      <c r="J214" s="92" t="s">
        <v>546</v>
      </c>
      <c r="K214" s="93">
        <v>1</v>
      </c>
      <c r="L214" s="25"/>
      <c r="M214" s="26" t="s">
        <v>54</v>
      </c>
      <c r="N214" s="27"/>
      <c r="O214" s="25"/>
      <c r="P214" s="26" t="s">
        <v>54</v>
      </c>
      <c r="Q214" s="27"/>
      <c r="R214" s="110"/>
      <c r="S214" s="111"/>
      <c r="T214" s="112"/>
      <c r="U214" s="85">
        <v>1</v>
      </c>
      <c r="V214" s="86" t="s">
        <v>563</v>
      </c>
      <c r="W214" s="87">
        <v>14</v>
      </c>
      <c r="X214" s="25"/>
      <c r="Y214" s="26" t="s">
        <v>54</v>
      </c>
      <c r="Z214" s="27"/>
      <c r="AA214" s="103"/>
      <c r="AB214" s="103"/>
      <c r="AC214" s="103"/>
      <c r="AD214" s="103"/>
      <c r="AE214" s="103"/>
      <c r="AF214" s="103"/>
      <c r="AG214" s="103"/>
    </row>
    <row r="215" spans="1:33" ht="15.75" customHeight="1">
      <c r="A215" s="104">
        <v>63</v>
      </c>
      <c r="B215" s="105" t="str">
        <f>IF(データ２!B126="","",VLOOKUP(A215,データ２!$A$2:$B$160,2))</f>
        <v>越中島ブレーブス</v>
      </c>
      <c r="C215" s="88"/>
      <c r="D215" s="89"/>
      <c r="E215" s="90"/>
      <c r="F215" s="88"/>
      <c r="G215" s="89"/>
      <c r="H215" s="90"/>
      <c r="I215" s="88"/>
      <c r="J215" s="89"/>
      <c r="K215" s="90"/>
      <c r="L215" s="88"/>
      <c r="M215" s="89"/>
      <c r="N215" s="90"/>
      <c r="O215" s="88"/>
      <c r="P215" s="89"/>
      <c r="Q215" s="90"/>
      <c r="R215" s="88"/>
      <c r="S215" s="89"/>
      <c r="T215" s="90"/>
      <c r="U215" s="107" t="s">
        <v>53</v>
      </c>
      <c r="V215" s="108"/>
      <c r="W215" s="109"/>
      <c r="X215" s="22" t="s">
        <v>84</v>
      </c>
      <c r="Y215" s="23" t="s">
        <v>54</v>
      </c>
      <c r="Z215" s="24">
        <v>28</v>
      </c>
      <c r="AA215" s="102">
        <f>COUNTIF(C215:Z216,"○")</f>
        <v>6</v>
      </c>
      <c r="AB215" s="102">
        <f>COUNTIF(C215:Z216,"●")</f>
        <v>0</v>
      </c>
      <c r="AC215" s="102">
        <f>COUNTIF(C215:Z216,"△")</f>
        <v>0</v>
      </c>
      <c r="AD215" s="102">
        <f>+AA215*3+AC215*1</f>
        <v>18</v>
      </c>
      <c r="AE215" s="102">
        <f>+E216+H216+K216+N216+Q216+T216+W216+Z216</f>
        <v>21</v>
      </c>
      <c r="AF215" s="102">
        <f>+C216+F216+I216+L216+O216+R216+U216+X216</f>
        <v>77</v>
      </c>
      <c r="AG215" s="102">
        <v>1</v>
      </c>
    </row>
    <row r="216" spans="1:33" ht="15.75" customHeight="1">
      <c r="A216" s="104"/>
      <c r="B216" s="106"/>
      <c r="C216" s="91">
        <v>12</v>
      </c>
      <c r="D216" s="92" t="s">
        <v>570</v>
      </c>
      <c r="E216" s="93">
        <v>1</v>
      </c>
      <c r="F216" s="91">
        <v>16</v>
      </c>
      <c r="G216" s="92" t="s">
        <v>556</v>
      </c>
      <c r="H216" s="93">
        <v>2</v>
      </c>
      <c r="I216" s="91">
        <v>18</v>
      </c>
      <c r="J216" s="92" t="s">
        <v>558</v>
      </c>
      <c r="K216" s="93">
        <v>7</v>
      </c>
      <c r="L216" s="91">
        <v>8</v>
      </c>
      <c r="M216" s="92" t="s">
        <v>554</v>
      </c>
      <c r="N216" s="93">
        <v>7</v>
      </c>
      <c r="O216" s="91">
        <v>9</v>
      </c>
      <c r="P216" s="92" t="s">
        <v>554</v>
      </c>
      <c r="Q216" s="93">
        <v>3</v>
      </c>
      <c r="R216" s="91">
        <v>14</v>
      </c>
      <c r="S216" s="92" t="s">
        <v>562</v>
      </c>
      <c r="T216" s="93">
        <v>1</v>
      </c>
      <c r="U216" s="110"/>
      <c r="V216" s="111"/>
      <c r="W216" s="112"/>
      <c r="X216" s="25"/>
      <c r="Y216" s="26" t="s">
        <v>54</v>
      </c>
      <c r="Z216" s="27"/>
      <c r="AA216" s="103"/>
      <c r="AB216" s="103"/>
      <c r="AC216" s="103"/>
      <c r="AD216" s="103"/>
      <c r="AE216" s="103"/>
      <c r="AF216" s="103"/>
      <c r="AG216" s="103"/>
    </row>
    <row r="217" spans="1:33" ht="15.75" customHeight="1">
      <c r="A217" s="104">
        <v>64</v>
      </c>
      <c r="B217" s="105" t="str">
        <f>IF(データ２!B128="","",VLOOKUP(A217,データ２!$A$2:$B$160,2))</f>
        <v>玉川</v>
      </c>
      <c r="C217" s="22" t="s">
        <v>84</v>
      </c>
      <c r="D217" s="23" t="s">
        <v>54</v>
      </c>
      <c r="E217" s="24">
        <v>1</v>
      </c>
      <c r="F217" s="22" t="s">
        <v>84</v>
      </c>
      <c r="G217" s="23" t="s">
        <v>54</v>
      </c>
      <c r="H217" s="24">
        <v>8</v>
      </c>
      <c r="I217" s="82"/>
      <c r="J217" s="83"/>
      <c r="K217" s="84"/>
      <c r="L217" s="82"/>
      <c r="M217" s="83"/>
      <c r="N217" s="84"/>
      <c r="O217" s="82"/>
      <c r="P217" s="83"/>
      <c r="Q217" s="84"/>
      <c r="R217" s="22" t="s">
        <v>84</v>
      </c>
      <c r="S217" s="23" t="s">
        <v>54</v>
      </c>
      <c r="T217" s="24">
        <v>12</v>
      </c>
      <c r="U217" s="22" t="s">
        <v>84</v>
      </c>
      <c r="V217" s="23" t="s">
        <v>54</v>
      </c>
      <c r="W217" s="24">
        <v>28</v>
      </c>
      <c r="X217" s="107" t="s">
        <v>53</v>
      </c>
      <c r="Y217" s="108"/>
      <c r="Z217" s="109"/>
      <c r="AA217" s="102">
        <f>COUNTIF(C217:Z218,"○")</f>
        <v>0</v>
      </c>
      <c r="AB217" s="102">
        <f>COUNTIF(C217:Z218,"●")</f>
        <v>3</v>
      </c>
      <c r="AC217" s="102">
        <f>COUNTIF(C217:Z218,"△")</f>
        <v>0</v>
      </c>
      <c r="AD217" s="102">
        <f>+AA217*3+AC217*1</f>
        <v>0</v>
      </c>
      <c r="AE217" s="102">
        <f>+E218+H218+K218+N218+Q218+T218+W218+Z218</f>
        <v>23</v>
      </c>
      <c r="AF217" s="102">
        <f>+C218+F218+I218+L218+O218+R218+U218+X218</f>
        <v>9</v>
      </c>
      <c r="AG217" s="102">
        <v>8</v>
      </c>
    </row>
    <row r="218" spans="1:33" ht="15.75" customHeight="1">
      <c r="A218" s="104"/>
      <c r="B218" s="106"/>
      <c r="C218" s="25"/>
      <c r="D218" s="26" t="s">
        <v>54</v>
      </c>
      <c r="E218" s="27"/>
      <c r="F218" s="25"/>
      <c r="G218" s="26" t="s">
        <v>54</v>
      </c>
      <c r="H218" s="27"/>
      <c r="I218" s="85">
        <v>3</v>
      </c>
      <c r="J218" s="86" t="s">
        <v>548</v>
      </c>
      <c r="K218" s="87">
        <v>6</v>
      </c>
      <c r="L218" s="85">
        <v>1</v>
      </c>
      <c r="M218" s="86" t="s">
        <v>557</v>
      </c>
      <c r="N218" s="87">
        <v>8</v>
      </c>
      <c r="O218" s="85">
        <v>5</v>
      </c>
      <c r="P218" s="86" t="s">
        <v>560</v>
      </c>
      <c r="Q218" s="87">
        <v>9</v>
      </c>
      <c r="R218" s="25"/>
      <c r="S218" s="26" t="s">
        <v>54</v>
      </c>
      <c r="T218" s="27"/>
      <c r="U218" s="25"/>
      <c r="V218" s="26" t="s">
        <v>54</v>
      </c>
      <c r="W218" s="27"/>
      <c r="X218" s="110"/>
      <c r="Y218" s="111"/>
      <c r="Z218" s="112"/>
      <c r="AA218" s="103"/>
      <c r="AB218" s="103"/>
      <c r="AC218" s="103"/>
      <c r="AD218" s="103"/>
      <c r="AE218" s="103"/>
      <c r="AF218" s="103"/>
      <c r="AG218" s="103"/>
    </row>
    <row r="219" spans="27:29" ht="13.5">
      <c r="AA219" s="16">
        <f>SUM(AA203:AA218)</f>
        <v>16</v>
      </c>
      <c r="AB219" s="16">
        <f>SUM(AB203:AB218)</f>
        <v>16</v>
      </c>
      <c r="AC219" s="16">
        <f>SUM(AC203:AC218)</f>
        <v>2</v>
      </c>
    </row>
    <row r="229" spans="2:26" ht="13.5">
      <c r="B229" s="10" t="str">
        <f>+データ１!$B$2</f>
        <v>2014/2/5</v>
      </c>
      <c r="C229" s="7" t="str">
        <f>+データ１!$B$4</f>
        <v>２０１４年 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33" ht="129.75" customHeight="1">
      <c r="B230" s="20" t="str">
        <f>+データ１!B22</f>
        <v>スーパーリ－グ 　　                  　　　 第８回大会  　　　        　　Ｉブロック     　　              ２０１４</v>
      </c>
      <c r="C230" s="113" t="str">
        <f>+IF(B231="","",+B231)</f>
        <v>中央フェニックス</v>
      </c>
      <c r="D230" s="114"/>
      <c r="E230" s="115"/>
      <c r="F230" s="113" t="str">
        <f>+IF(B233="","",+B233)</f>
        <v>ゼットタイガー</v>
      </c>
      <c r="G230" s="114"/>
      <c r="H230" s="115"/>
      <c r="I230" s="113" t="str">
        <f>+IF(B235="","",+B235)</f>
        <v>ジャパンキングス</v>
      </c>
      <c r="J230" s="114"/>
      <c r="K230" s="115"/>
      <c r="L230" s="113" t="str">
        <f>+IF(B237="","",+B237)</f>
        <v>久我山イーグルス</v>
      </c>
      <c r="M230" s="114"/>
      <c r="N230" s="115"/>
      <c r="O230" s="113" t="str">
        <f>+IF(B239="","",+B239)</f>
        <v>ＬＣジュニア</v>
      </c>
      <c r="P230" s="114"/>
      <c r="Q230" s="115"/>
      <c r="R230" s="113" t="str">
        <f>+IF(B241="","",+B241)</f>
        <v>アヤメＪｒ</v>
      </c>
      <c r="S230" s="114"/>
      <c r="T230" s="115"/>
      <c r="U230" s="113" t="str">
        <f>+IF(B243="","",+B243)</f>
        <v>中目黒イーグルス</v>
      </c>
      <c r="V230" s="114"/>
      <c r="W230" s="115"/>
      <c r="X230" s="113" t="str">
        <f>+IF(B245="","",+B245)</f>
        <v>ニュー愛宕</v>
      </c>
      <c r="Y230" s="114"/>
      <c r="Z230" s="115"/>
      <c r="AA230" s="21" t="s">
        <v>0</v>
      </c>
      <c r="AB230" s="14" t="s">
        <v>1</v>
      </c>
      <c r="AC230" s="14" t="s">
        <v>2</v>
      </c>
      <c r="AD230" s="12" t="s">
        <v>21</v>
      </c>
      <c r="AE230" s="13" t="s">
        <v>23</v>
      </c>
      <c r="AF230" s="13" t="s">
        <v>24</v>
      </c>
      <c r="AG230" s="12" t="s">
        <v>22</v>
      </c>
    </row>
    <row r="231" spans="1:33" ht="15.75" customHeight="1">
      <c r="A231" s="104">
        <v>65</v>
      </c>
      <c r="B231" s="105" t="str">
        <f>IF(データ２!B130="","",VLOOKUP(A231,データ２!$A$2:$B$160,2))</f>
        <v>中央フェニックス</v>
      </c>
      <c r="C231" s="107" t="s">
        <v>53</v>
      </c>
      <c r="D231" s="108"/>
      <c r="E231" s="109"/>
      <c r="F231" s="82"/>
      <c r="G231" s="83"/>
      <c r="H231" s="84"/>
      <c r="I231" s="22" t="s">
        <v>365</v>
      </c>
      <c r="J231" s="23" t="s">
        <v>54</v>
      </c>
      <c r="K231" s="24">
        <v>11</v>
      </c>
      <c r="L231" s="22" t="s">
        <v>365</v>
      </c>
      <c r="M231" s="23" t="s">
        <v>54</v>
      </c>
      <c r="N231" s="24">
        <v>23</v>
      </c>
      <c r="O231" s="22" t="s">
        <v>365</v>
      </c>
      <c r="P231" s="23" t="s">
        <v>54</v>
      </c>
      <c r="Q231" s="24">
        <v>18</v>
      </c>
      <c r="R231" s="22" t="s">
        <v>365</v>
      </c>
      <c r="S231" s="23" t="s">
        <v>54</v>
      </c>
      <c r="T231" s="24">
        <v>13</v>
      </c>
      <c r="U231" s="88"/>
      <c r="V231" s="89"/>
      <c r="W231" s="90"/>
      <c r="X231" s="22" t="s">
        <v>365</v>
      </c>
      <c r="Y231" s="23" t="s">
        <v>54</v>
      </c>
      <c r="Z231" s="24">
        <v>1</v>
      </c>
      <c r="AA231" s="116">
        <f>COUNTIF(C231:Z232,"○")</f>
        <v>1</v>
      </c>
      <c r="AB231" s="102">
        <f>COUNTIF(C231:Z232,"●")</f>
        <v>1</v>
      </c>
      <c r="AC231" s="102">
        <f>COUNTIF(C231:Z232,"△")</f>
        <v>0</v>
      </c>
      <c r="AD231" s="102">
        <f>+AA231*3+AC231*1</f>
        <v>3</v>
      </c>
      <c r="AE231" s="102">
        <f>+E232+H232+K232+N232+Q232+T232+W232+Z232</f>
        <v>6</v>
      </c>
      <c r="AF231" s="102">
        <f>+C232+F232+I232+L232+O232+R232+U232+X232</f>
        <v>10</v>
      </c>
      <c r="AG231" s="102">
        <v>5</v>
      </c>
    </row>
    <row r="232" spans="1:33" ht="15.75" customHeight="1">
      <c r="A232" s="104"/>
      <c r="B232" s="106"/>
      <c r="C232" s="110"/>
      <c r="D232" s="111"/>
      <c r="E232" s="112"/>
      <c r="F232" s="85">
        <v>0</v>
      </c>
      <c r="G232" s="86" t="s">
        <v>571</v>
      </c>
      <c r="H232" s="87">
        <v>4</v>
      </c>
      <c r="I232" s="25"/>
      <c r="J232" s="26" t="s">
        <v>54</v>
      </c>
      <c r="K232" s="27"/>
      <c r="L232" s="25"/>
      <c r="M232" s="26" t="s">
        <v>54</v>
      </c>
      <c r="N232" s="27"/>
      <c r="O232" s="25"/>
      <c r="P232" s="26" t="s">
        <v>54</v>
      </c>
      <c r="Q232" s="27"/>
      <c r="R232" s="25"/>
      <c r="S232" s="26" t="s">
        <v>54</v>
      </c>
      <c r="T232" s="27"/>
      <c r="U232" s="91">
        <v>10</v>
      </c>
      <c r="V232" s="92" t="s">
        <v>550</v>
      </c>
      <c r="W232" s="93">
        <v>2</v>
      </c>
      <c r="X232" s="25"/>
      <c r="Y232" s="26" t="s">
        <v>54</v>
      </c>
      <c r="Z232" s="27"/>
      <c r="AA232" s="117"/>
      <c r="AB232" s="103"/>
      <c r="AC232" s="103"/>
      <c r="AD232" s="103"/>
      <c r="AE232" s="103"/>
      <c r="AF232" s="103"/>
      <c r="AG232" s="103"/>
    </row>
    <row r="233" spans="1:33" ht="15.75" customHeight="1">
      <c r="A233" s="104">
        <v>66</v>
      </c>
      <c r="B233" s="105" t="str">
        <f>IF(データ２!B132="","",VLOOKUP(A233,データ２!$A$2:$B$160,2))</f>
        <v>ゼットタイガー</v>
      </c>
      <c r="C233" s="88"/>
      <c r="D233" s="89"/>
      <c r="E233" s="90"/>
      <c r="F233" s="107" t="s">
        <v>53</v>
      </c>
      <c r="G233" s="108"/>
      <c r="H233" s="109"/>
      <c r="I233" s="88"/>
      <c r="J233" s="89"/>
      <c r="K233" s="90"/>
      <c r="L233" s="82"/>
      <c r="M233" s="83"/>
      <c r="N233" s="84"/>
      <c r="O233" s="88"/>
      <c r="P233" s="89"/>
      <c r="Q233" s="90"/>
      <c r="R233" s="88"/>
      <c r="S233" s="89"/>
      <c r="T233" s="90"/>
      <c r="U233" s="88"/>
      <c r="V233" s="89"/>
      <c r="W233" s="90"/>
      <c r="X233" s="22" t="s">
        <v>365</v>
      </c>
      <c r="Y233" s="23" t="s">
        <v>54</v>
      </c>
      <c r="Z233" s="24">
        <v>8</v>
      </c>
      <c r="AA233" s="116">
        <f>COUNTIF(C233:Z234,"○")</f>
        <v>5</v>
      </c>
      <c r="AB233" s="102">
        <f>COUNTIF(C233:Z234,"●")</f>
        <v>1</v>
      </c>
      <c r="AC233" s="102">
        <f>COUNTIF(C233:Z234,"△")</f>
        <v>0</v>
      </c>
      <c r="AD233" s="102">
        <f>+AA233*3+AC233*1</f>
        <v>15</v>
      </c>
      <c r="AE233" s="102">
        <f>+E234+H234+K234+N234+Q234+T234+W234+Z234</f>
        <v>18</v>
      </c>
      <c r="AF233" s="102">
        <f>+C234+F234+I234+L234+O234+R234+U234+X234</f>
        <v>72</v>
      </c>
      <c r="AG233" s="102">
        <v>1</v>
      </c>
    </row>
    <row r="234" spans="1:33" ht="15.75" customHeight="1">
      <c r="A234" s="104"/>
      <c r="B234" s="106"/>
      <c r="C234" s="91">
        <v>4</v>
      </c>
      <c r="D234" s="92" t="s">
        <v>570</v>
      </c>
      <c r="E234" s="93">
        <v>0</v>
      </c>
      <c r="F234" s="110"/>
      <c r="G234" s="111"/>
      <c r="H234" s="112"/>
      <c r="I234" s="91">
        <v>26</v>
      </c>
      <c r="J234" s="92" t="s">
        <v>562</v>
      </c>
      <c r="K234" s="93">
        <v>0</v>
      </c>
      <c r="L234" s="85">
        <v>4</v>
      </c>
      <c r="M234" s="86" t="s">
        <v>548</v>
      </c>
      <c r="N234" s="87">
        <v>9</v>
      </c>
      <c r="O234" s="91">
        <v>9</v>
      </c>
      <c r="P234" s="92" t="s">
        <v>570</v>
      </c>
      <c r="Q234" s="93">
        <v>3</v>
      </c>
      <c r="R234" s="91">
        <v>21</v>
      </c>
      <c r="S234" s="92" t="s">
        <v>558</v>
      </c>
      <c r="T234" s="93">
        <v>2</v>
      </c>
      <c r="U234" s="91">
        <v>8</v>
      </c>
      <c r="V234" s="92" t="s">
        <v>554</v>
      </c>
      <c r="W234" s="93">
        <v>4</v>
      </c>
      <c r="X234" s="25"/>
      <c r="Y234" s="26" t="s">
        <v>54</v>
      </c>
      <c r="Z234" s="27"/>
      <c r="AA234" s="117"/>
      <c r="AB234" s="103"/>
      <c r="AC234" s="103"/>
      <c r="AD234" s="103"/>
      <c r="AE234" s="103"/>
      <c r="AF234" s="103"/>
      <c r="AG234" s="103"/>
    </row>
    <row r="235" spans="1:33" ht="15.75" customHeight="1">
      <c r="A235" s="104">
        <v>67</v>
      </c>
      <c r="B235" s="105" t="str">
        <f>IF(データ２!B134="","",VLOOKUP(A235,データ２!$A$2:$B$160,2))</f>
        <v>ジャパンキングス</v>
      </c>
      <c r="C235" s="22" t="s">
        <v>365</v>
      </c>
      <c r="D235" s="23" t="s">
        <v>54</v>
      </c>
      <c r="E235" s="24">
        <v>11</v>
      </c>
      <c r="F235" s="82"/>
      <c r="G235" s="83"/>
      <c r="H235" s="84"/>
      <c r="I235" s="107" t="s">
        <v>53</v>
      </c>
      <c r="J235" s="108"/>
      <c r="K235" s="109"/>
      <c r="L235" s="82"/>
      <c r="M235" s="83"/>
      <c r="N235" s="84"/>
      <c r="O235" s="82"/>
      <c r="P235" s="83"/>
      <c r="Q235" s="84"/>
      <c r="R235" s="22" t="s">
        <v>365</v>
      </c>
      <c r="S235" s="23" t="s">
        <v>54</v>
      </c>
      <c r="T235" s="24">
        <v>3</v>
      </c>
      <c r="U235" s="82"/>
      <c r="V235" s="83"/>
      <c r="W235" s="84"/>
      <c r="X235" s="22" t="s">
        <v>365</v>
      </c>
      <c r="Y235" s="23" t="s">
        <v>54</v>
      </c>
      <c r="Z235" s="24">
        <v>20</v>
      </c>
      <c r="AA235" s="116">
        <f>COUNTIF(C235:Z236,"○")</f>
        <v>0</v>
      </c>
      <c r="AB235" s="102">
        <f>COUNTIF(C235:Z236,"●")</f>
        <v>4</v>
      </c>
      <c r="AC235" s="102">
        <f>COUNTIF(C235:Z236,"△")</f>
        <v>0</v>
      </c>
      <c r="AD235" s="102">
        <f>+AA235*3+AC235*1</f>
        <v>0</v>
      </c>
      <c r="AE235" s="102">
        <f>+E236+H236+K236+N236+Q236+T236+W236+Z236</f>
        <v>86</v>
      </c>
      <c r="AF235" s="102">
        <f>+C236+F236+I236+L236+O236+R236+U236+X236</f>
        <v>4</v>
      </c>
      <c r="AG235" s="102">
        <v>8</v>
      </c>
    </row>
    <row r="236" spans="1:33" ht="15.75" customHeight="1">
      <c r="A236" s="104"/>
      <c r="B236" s="106"/>
      <c r="C236" s="25"/>
      <c r="D236" s="26" t="s">
        <v>54</v>
      </c>
      <c r="E236" s="27"/>
      <c r="F236" s="85">
        <v>0</v>
      </c>
      <c r="G236" s="86" t="s">
        <v>563</v>
      </c>
      <c r="H236" s="87">
        <v>26</v>
      </c>
      <c r="I236" s="110"/>
      <c r="J236" s="111"/>
      <c r="K236" s="112"/>
      <c r="L236" s="85">
        <v>0</v>
      </c>
      <c r="M236" s="86" t="s">
        <v>567</v>
      </c>
      <c r="N236" s="87">
        <v>23</v>
      </c>
      <c r="O236" s="85">
        <v>2</v>
      </c>
      <c r="P236" s="86" t="s">
        <v>584</v>
      </c>
      <c r="Q236" s="87">
        <v>21</v>
      </c>
      <c r="R236" s="25"/>
      <c r="S236" s="26" t="s">
        <v>54</v>
      </c>
      <c r="T236" s="27"/>
      <c r="U236" s="85">
        <v>2</v>
      </c>
      <c r="V236" s="86" t="s">
        <v>553</v>
      </c>
      <c r="W236" s="87">
        <v>16</v>
      </c>
      <c r="X236" s="25"/>
      <c r="Y236" s="26" t="s">
        <v>54</v>
      </c>
      <c r="Z236" s="27"/>
      <c r="AA236" s="117"/>
      <c r="AB236" s="103"/>
      <c r="AC236" s="103"/>
      <c r="AD236" s="103"/>
      <c r="AE236" s="103"/>
      <c r="AF236" s="103"/>
      <c r="AG236" s="103"/>
    </row>
    <row r="237" spans="1:33" ht="15.75" customHeight="1">
      <c r="A237" s="104">
        <v>68</v>
      </c>
      <c r="B237" s="105" t="str">
        <f>IF(データ２!B136="","",VLOOKUP(A237,データ２!$A$2:$B$160,2))</f>
        <v>久我山イーグルス</v>
      </c>
      <c r="C237" s="22" t="s">
        <v>365</v>
      </c>
      <c r="D237" s="23" t="s">
        <v>54</v>
      </c>
      <c r="E237" s="24">
        <v>23</v>
      </c>
      <c r="F237" s="88"/>
      <c r="G237" s="89"/>
      <c r="H237" s="90"/>
      <c r="I237" s="88"/>
      <c r="J237" s="89"/>
      <c r="K237" s="90"/>
      <c r="L237" s="107" t="s">
        <v>53</v>
      </c>
      <c r="M237" s="108"/>
      <c r="N237" s="109"/>
      <c r="O237" s="22" t="s">
        <v>365</v>
      </c>
      <c r="P237" s="23"/>
      <c r="Q237" s="24">
        <v>4</v>
      </c>
      <c r="R237" s="88"/>
      <c r="S237" s="89"/>
      <c r="T237" s="90"/>
      <c r="U237" s="22" t="s">
        <v>365</v>
      </c>
      <c r="V237" s="23" t="s">
        <v>54</v>
      </c>
      <c r="W237" s="24">
        <v>21</v>
      </c>
      <c r="X237" s="88"/>
      <c r="Y237" s="89"/>
      <c r="Z237" s="90"/>
      <c r="AA237" s="116">
        <f>COUNTIF(C237:Z238,"○")</f>
        <v>4</v>
      </c>
      <c r="AB237" s="102">
        <f>COUNTIF(C237:Z238,"●")</f>
        <v>0</v>
      </c>
      <c r="AC237" s="102">
        <f>COUNTIF(C237:Z238,"△")</f>
        <v>0</v>
      </c>
      <c r="AD237" s="102">
        <f>+AA237*3+AC237*1</f>
        <v>12</v>
      </c>
      <c r="AE237" s="102">
        <f>+E238+H238+K238+N238+Q238+T238+W238+Z238</f>
        <v>9</v>
      </c>
      <c r="AF237" s="102">
        <f>+C238+F238+I238+L238+O238+R238+U238+X238</f>
        <v>89</v>
      </c>
      <c r="AG237" s="102">
        <v>2</v>
      </c>
    </row>
    <row r="238" spans="1:33" ht="15.75" customHeight="1">
      <c r="A238" s="104"/>
      <c r="B238" s="106"/>
      <c r="C238" s="25"/>
      <c r="D238" s="26" t="s">
        <v>54</v>
      </c>
      <c r="E238" s="27"/>
      <c r="F238" s="91">
        <v>9</v>
      </c>
      <c r="G238" s="92" t="s">
        <v>549</v>
      </c>
      <c r="H238" s="93">
        <v>4</v>
      </c>
      <c r="I238" s="91">
        <v>23</v>
      </c>
      <c r="J238" s="92" t="s">
        <v>566</v>
      </c>
      <c r="K238" s="93">
        <v>0</v>
      </c>
      <c r="L238" s="110"/>
      <c r="M238" s="111"/>
      <c r="N238" s="112"/>
      <c r="O238" s="25"/>
      <c r="P238" s="26"/>
      <c r="Q238" s="27"/>
      <c r="R238" s="91">
        <v>28</v>
      </c>
      <c r="S238" s="92" t="s">
        <v>583</v>
      </c>
      <c r="T238" s="93">
        <v>1</v>
      </c>
      <c r="U238" s="25"/>
      <c r="V238" s="26" t="s">
        <v>54</v>
      </c>
      <c r="W238" s="27"/>
      <c r="X238" s="91">
        <v>29</v>
      </c>
      <c r="Y238" s="92" t="s">
        <v>576</v>
      </c>
      <c r="Z238" s="93">
        <v>4</v>
      </c>
      <c r="AA238" s="117"/>
      <c r="AB238" s="103"/>
      <c r="AC238" s="103"/>
      <c r="AD238" s="103"/>
      <c r="AE238" s="103"/>
      <c r="AF238" s="103"/>
      <c r="AG238" s="103"/>
    </row>
    <row r="239" spans="1:33" ht="15.75" customHeight="1">
      <c r="A239" s="104">
        <v>69</v>
      </c>
      <c r="B239" s="105" t="str">
        <f>IF(データ２!B138="","",VLOOKUP(A239,データ２!$A$2:$B$160,2))</f>
        <v>ＬＣジュニア</v>
      </c>
      <c r="C239" s="22" t="s">
        <v>365</v>
      </c>
      <c r="D239" s="23" t="s">
        <v>54</v>
      </c>
      <c r="E239" s="24">
        <v>18</v>
      </c>
      <c r="F239" s="82"/>
      <c r="G239" s="83"/>
      <c r="H239" s="84"/>
      <c r="I239" s="88"/>
      <c r="J239" s="89"/>
      <c r="K239" s="90"/>
      <c r="L239" s="22" t="s">
        <v>365</v>
      </c>
      <c r="M239" s="23"/>
      <c r="N239" s="24">
        <v>4</v>
      </c>
      <c r="O239" s="107" t="s">
        <v>53</v>
      </c>
      <c r="P239" s="108"/>
      <c r="Q239" s="109"/>
      <c r="R239" s="22" t="s">
        <v>365</v>
      </c>
      <c r="S239" s="23" t="s">
        <v>54</v>
      </c>
      <c r="T239" s="24">
        <v>22</v>
      </c>
      <c r="U239" s="22" t="s">
        <v>365</v>
      </c>
      <c r="V239" s="23" t="s">
        <v>54</v>
      </c>
      <c r="W239" s="24">
        <v>26</v>
      </c>
      <c r="X239" s="88"/>
      <c r="Y239" s="89"/>
      <c r="Z239" s="90"/>
      <c r="AA239" s="116">
        <f>COUNTIF(C239:Z240,"○")</f>
        <v>2</v>
      </c>
      <c r="AB239" s="102">
        <f>COUNTIF(C239:Z240,"●")</f>
        <v>1</v>
      </c>
      <c r="AC239" s="102">
        <f>COUNTIF(C239:Z240,"△")</f>
        <v>0</v>
      </c>
      <c r="AD239" s="102">
        <f>+AA239*3+AC239*1</f>
        <v>6</v>
      </c>
      <c r="AE239" s="102">
        <f>+E240+H240+K240+N240+Q240+T240+W240+Z240</f>
        <v>18</v>
      </c>
      <c r="AF239" s="102">
        <f>+C240+F240+I240+L240+O240+R240+U240+X240</f>
        <v>33</v>
      </c>
      <c r="AG239" s="102">
        <v>3</v>
      </c>
    </row>
    <row r="240" spans="1:33" ht="15.75" customHeight="1">
      <c r="A240" s="104"/>
      <c r="B240" s="106"/>
      <c r="C240" s="25"/>
      <c r="D240" s="26" t="s">
        <v>54</v>
      </c>
      <c r="E240" s="27"/>
      <c r="F240" s="85">
        <v>3</v>
      </c>
      <c r="G240" s="86" t="s">
        <v>571</v>
      </c>
      <c r="H240" s="87">
        <v>9</v>
      </c>
      <c r="I240" s="91">
        <v>21</v>
      </c>
      <c r="J240" s="92" t="s">
        <v>583</v>
      </c>
      <c r="K240" s="93">
        <v>2</v>
      </c>
      <c r="L240" s="25"/>
      <c r="M240" s="26"/>
      <c r="N240" s="27"/>
      <c r="O240" s="110"/>
      <c r="P240" s="111"/>
      <c r="Q240" s="112"/>
      <c r="R240" s="25"/>
      <c r="S240" s="26" t="s">
        <v>54</v>
      </c>
      <c r="T240" s="27"/>
      <c r="U240" s="25"/>
      <c r="V240" s="26" t="s">
        <v>54</v>
      </c>
      <c r="W240" s="27"/>
      <c r="X240" s="91">
        <v>9</v>
      </c>
      <c r="Y240" s="92" t="s">
        <v>550</v>
      </c>
      <c r="Z240" s="93">
        <v>7</v>
      </c>
      <c r="AA240" s="117"/>
      <c r="AB240" s="103"/>
      <c r="AC240" s="103"/>
      <c r="AD240" s="103"/>
      <c r="AE240" s="103"/>
      <c r="AF240" s="103"/>
      <c r="AG240" s="103"/>
    </row>
    <row r="241" spans="1:33" ht="15.75" customHeight="1">
      <c r="A241" s="104">
        <v>70</v>
      </c>
      <c r="B241" s="105" t="str">
        <f>IF(データ２!B140="","",VLOOKUP(A241,データ２!$A$2:$B$160,2))</f>
        <v>アヤメＪｒ</v>
      </c>
      <c r="C241" s="22" t="s">
        <v>365</v>
      </c>
      <c r="D241" s="23" t="s">
        <v>54</v>
      </c>
      <c r="E241" s="24">
        <v>13</v>
      </c>
      <c r="F241" s="82"/>
      <c r="G241" s="83"/>
      <c r="H241" s="84"/>
      <c r="I241" s="22" t="s">
        <v>365</v>
      </c>
      <c r="J241" s="23" t="s">
        <v>54</v>
      </c>
      <c r="K241" s="24">
        <v>3</v>
      </c>
      <c r="L241" s="82"/>
      <c r="M241" s="83"/>
      <c r="N241" s="84"/>
      <c r="O241" s="22" t="s">
        <v>365</v>
      </c>
      <c r="P241" s="23" t="s">
        <v>54</v>
      </c>
      <c r="Q241" s="24">
        <v>22</v>
      </c>
      <c r="R241" s="107" t="s">
        <v>53</v>
      </c>
      <c r="S241" s="108"/>
      <c r="T241" s="109"/>
      <c r="U241" s="82"/>
      <c r="V241" s="83"/>
      <c r="W241" s="84"/>
      <c r="X241" s="22" t="s">
        <v>365</v>
      </c>
      <c r="Y241" s="23" t="s">
        <v>54</v>
      </c>
      <c r="Z241" s="24">
        <v>12</v>
      </c>
      <c r="AA241" s="116">
        <f>COUNTIF(C241:Z242,"○")</f>
        <v>0</v>
      </c>
      <c r="AB241" s="102">
        <f>COUNTIF(C241:Z242,"●")</f>
        <v>3</v>
      </c>
      <c r="AC241" s="102">
        <f>COUNTIF(C241:Z242,"△")</f>
        <v>0</v>
      </c>
      <c r="AD241" s="102">
        <f>+AA241*3+AC241*1</f>
        <v>0</v>
      </c>
      <c r="AE241" s="102">
        <f>+E242+H242+K242+N242+Q242+T242+W242+Z242</f>
        <v>63</v>
      </c>
      <c r="AF241" s="102">
        <f>+C242+F242+I242+L242+O242+R242+U242+X242</f>
        <v>6</v>
      </c>
      <c r="AG241" s="102">
        <v>7</v>
      </c>
    </row>
    <row r="242" spans="1:33" ht="15.75" customHeight="1">
      <c r="A242" s="104"/>
      <c r="B242" s="106"/>
      <c r="C242" s="25"/>
      <c r="D242" s="26" t="s">
        <v>54</v>
      </c>
      <c r="E242" s="27"/>
      <c r="F242" s="85">
        <v>2</v>
      </c>
      <c r="G242" s="86" t="s">
        <v>559</v>
      </c>
      <c r="H242" s="87">
        <v>21</v>
      </c>
      <c r="I242" s="25"/>
      <c r="J242" s="26" t="s">
        <v>54</v>
      </c>
      <c r="K242" s="27"/>
      <c r="L242" s="85">
        <v>1</v>
      </c>
      <c r="M242" s="86" t="s">
        <v>584</v>
      </c>
      <c r="N242" s="87">
        <v>28</v>
      </c>
      <c r="O242" s="25"/>
      <c r="P242" s="26" t="s">
        <v>54</v>
      </c>
      <c r="Q242" s="27"/>
      <c r="R242" s="110"/>
      <c r="S242" s="111"/>
      <c r="T242" s="112"/>
      <c r="U242" s="85">
        <v>3</v>
      </c>
      <c r="V242" s="86" t="s">
        <v>567</v>
      </c>
      <c r="W242" s="87">
        <v>14</v>
      </c>
      <c r="X242" s="25"/>
      <c r="Y242" s="26" t="s">
        <v>54</v>
      </c>
      <c r="Z242" s="27"/>
      <c r="AA242" s="117"/>
      <c r="AB242" s="103"/>
      <c r="AC242" s="103"/>
      <c r="AD242" s="103"/>
      <c r="AE242" s="103"/>
      <c r="AF242" s="103"/>
      <c r="AG242" s="103"/>
    </row>
    <row r="243" spans="1:33" ht="15.75" customHeight="1">
      <c r="A243" s="104">
        <v>71</v>
      </c>
      <c r="B243" s="105" t="str">
        <f>IF(データ２!B142="","",VLOOKUP(A243,データ２!$A$2:$B$160,2))</f>
        <v>中目黒イーグルス</v>
      </c>
      <c r="C243" s="82"/>
      <c r="D243" s="83"/>
      <c r="E243" s="84"/>
      <c r="F243" s="82"/>
      <c r="G243" s="83"/>
      <c r="H243" s="84"/>
      <c r="I243" s="88"/>
      <c r="J243" s="89"/>
      <c r="K243" s="90"/>
      <c r="L243" s="22" t="s">
        <v>365</v>
      </c>
      <c r="M243" s="23" t="s">
        <v>54</v>
      </c>
      <c r="N243" s="24">
        <v>21</v>
      </c>
      <c r="O243" s="22" t="s">
        <v>365</v>
      </c>
      <c r="P243" s="23" t="s">
        <v>54</v>
      </c>
      <c r="Q243" s="24">
        <v>26</v>
      </c>
      <c r="R243" s="88"/>
      <c r="S243" s="89"/>
      <c r="T243" s="90"/>
      <c r="U243" s="107" t="s">
        <v>53</v>
      </c>
      <c r="V243" s="108"/>
      <c r="W243" s="109"/>
      <c r="X243" s="22" t="s">
        <v>365</v>
      </c>
      <c r="Y243" s="23" t="s">
        <v>54</v>
      </c>
      <c r="Z243" s="24">
        <v>28</v>
      </c>
      <c r="AA243" s="116">
        <f>COUNTIF(C243:Z244,"○")</f>
        <v>2</v>
      </c>
      <c r="AB243" s="102">
        <f>COUNTIF(C243:Z244,"●")</f>
        <v>2</v>
      </c>
      <c r="AC243" s="102">
        <f>COUNTIF(C243:Z244,"△")</f>
        <v>0</v>
      </c>
      <c r="AD243" s="102">
        <f>+AA243*3+AC243*1</f>
        <v>6</v>
      </c>
      <c r="AE243" s="102">
        <f>+E244+H244+K244+N244+Q244+T244+W244+Z244</f>
        <v>23</v>
      </c>
      <c r="AF243" s="102">
        <f>+C244+F244+I244+L244+O244+R244+U244+X244</f>
        <v>36</v>
      </c>
      <c r="AG243" s="102">
        <v>4</v>
      </c>
    </row>
    <row r="244" spans="1:33" ht="15.75" customHeight="1">
      <c r="A244" s="104"/>
      <c r="B244" s="106"/>
      <c r="C244" s="85">
        <v>2</v>
      </c>
      <c r="D244" s="86" t="s">
        <v>551</v>
      </c>
      <c r="E244" s="87">
        <v>10</v>
      </c>
      <c r="F244" s="85">
        <v>4</v>
      </c>
      <c r="G244" s="86" t="s">
        <v>553</v>
      </c>
      <c r="H244" s="87">
        <v>8</v>
      </c>
      <c r="I244" s="91">
        <v>16</v>
      </c>
      <c r="J244" s="92" t="s">
        <v>554</v>
      </c>
      <c r="K244" s="93">
        <v>2</v>
      </c>
      <c r="L244" s="25"/>
      <c r="M244" s="26" t="s">
        <v>54</v>
      </c>
      <c r="N244" s="27"/>
      <c r="O244" s="25"/>
      <c r="P244" s="26" t="s">
        <v>54</v>
      </c>
      <c r="Q244" s="27"/>
      <c r="R244" s="91">
        <v>14</v>
      </c>
      <c r="S244" s="92" t="s">
        <v>566</v>
      </c>
      <c r="T244" s="93">
        <v>3</v>
      </c>
      <c r="U244" s="110"/>
      <c r="V244" s="111"/>
      <c r="W244" s="112"/>
      <c r="X244" s="25"/>
      <c r="Y244" s="26" t="s">
        <v>54</v>
      </c>
      <c r="Z244" s="27"/>
      <c r="AA244" s="117"/>
      <c r="AB244" s="103"/>
      <c r="AC244" s="103"/>
      <c r="AD244" s="103"/>
      <c r="AE244" s="103"/>
      <c r="AF244" s="103"/>
      <c r="AG244" s="103"/>
    </row>
    <row r="245" spans="1:33" ht="15.75" customHeight="1">
      <c r="A245" s="104">
        <v>72</v>
      </c>
      <c r="B245" s="105" t="str">
        <f>IF(データ２!B144="","",VLOOKUP(A245,データ２!$A$2:$B$160,2))</f>
        <v>ニュー愛宕</v>
      </c>
      <c r="C245" s="22" t="s">
        <v>365</v>
      </c>
      <c r="D245" s="23" t="s">
        <v>54</v>
      </c>
      <c r="E245" s="24">
        <v>1</v>
      </c>
      <c r="F245" s="22" t="s">
        <v>365</v>
      </c>
      <c r="G245" s="23" t="s">
        <v>54</v>
      </c>
      <c r="H245" s="24">
        <v>8</v>
      </c>
      <c r="I245" s="22" t="s">
        <v>365</v>
      </c>
      <c r="J245" s="23" t="s">
        <v>54</v>
      </c>
      <c r="K245" s="24">
        <v>20</v>
      </c>
      <c r="L245" s="82"/>
      <c r="M245" s="83"/>
      <c r="N245" s="84"/>
      <c r="O245" s="82"/>
      <c r="P245" s="83"/>
      <c r="Q245" s="84"/>
      <c r="R245" s="22" t="s">
        <v>365</v>
      </c>
      <c r="S245" s="23" t="s">
        <v>54</v>
      </c>
      <c r="T245" s="24">
        <v>12</v>
      </c>
      <c r="U245" s="22" t="s">
        <v>365</v>
      </c>
      <c r="V245" s="23" t="s">
        <v>54</v>
      </c>
      <c r="W245" s="24">
        <v>28</v>
      </c>
      <c r="X245" s="107" t="s">
        <v>53</v>
      </c>
      <c r="Y245" s="108"/>
      <c r="Z245" s="109"/>
      <c r="AA245" s="116">
        <f>COUNTIF(C245:Z246,"○")</f>
        <v>0</v>
      </c>
      <c r="AB245" s="102">
        <f>COUNTIF(C245:Z246,"●")</f>
        <v>2</v>
      </c>
      <c r="AC245" s="102">
        <f>COUNTIF(C245:Z246,"△")</f>
        <v>0</v>
      </c>
      <c r="AD245" s="102">
        <f>+AA245*3+AC245*1</f>
        <v>0</v>
      </c>
      <c r="AE245" s="102">
        <f>+E246+H246+K246+N246+Q246+T246+W246+Z246</f>
        <v>38</v>
      </c>
      <c r="AF245" s="102">
        <f>+C246+F246+I246+L246+O246+R246+U246+X246</f>
        <v>11</v>
      </c>
      <c r="AG245" s="102">
        <v>6</v>
      </c>
    </row>
    <row r="246" spans="1:33" ht="15.75" customHeight="1">
      <c r="A246" s="104"/>
      <c r="B246" s="106"/>
      <c r="C246" s="25"/>
      <c r="D246" s="26" t="s">
        <v>54</v>
      </c>
      <c r="E246" s="27"/>
      <c r="F246" s="25"/>
      <c r="G246" s="26" t="s">
        <v>54</v>
      </c>
      <c r="H246" s="27"/>
      <c r="I246" s="25"/>
      <c r="J246" s="26" t="s">
        <v>54</v>
      </c>
      <c r="K246" s="27"/>
      <c r="L246" s="85">
        <v>4</v>
      </c>
      <c r="M246" s="86" t="s">
        <v>575</v>
      </c>
      <c r="N246" s="87">
        <v>29</v>
      </c>
      <c r="O246" s="85">
        <v>7</v>
      </c>
      <c r="P246" s="86" t="s">
        <v>551</v>
      </c>
      <c r="Q246" s="87">
        <v>9</v>
      </c>
      <c r="R246" s="25"/>
      <c r="S246" s="26" t="s">
        <v>54</v>
      </c>
      <c r="T246" s="27"/>
      <c r="U246" s="25"/>
      <c r="V246" s="26" t="s">
        <v>54</v>
      </c>
      <c r="W246" s="27"/>
      <c r="X246" s="110"/>
      <c r="Y246" s="111"/>
      <c r="Z246" s="112"/>
      <c r="AA246" s="117"/>
      <c r="AB246" s="103"/>
      <c r="AC246" s="103"/>
      <c r="AD246" s="103"/>
      <c r="AE246" s="103"/>
      <c r="AF246" s="103"/>
      <c r="AG246" s="103"/>
    </row>
    <row r="247" spans="1:29" ht="13.5" customHeight="1">
      <c r="A247" s="9"/>
      <c r="B247" s="15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16">
        <f>SUM(AA231:AA246)</f>
        <v>14</v>
      </c>
      <c r="AB247" s="16">
        <f>SUM(AB231:AB246)</f>
        <v>14</v>
      </c>
      <c r="AC247" s="16">
        <f>SUM(AC231:AC246)</f>
        <v>0</v>
      </c>
    </row>
    <row r="248" spans="1:29" ht="13.5" customHeight="1">
      <c r="A248" s="9"/>
      <c r="B248" s="15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16"/>
      <c r="AB248" s="16"/>
      <c r="AC248" s="16"/>
    </row>
    <row r="249" spans="1:29" ht="13.5" customHeight="1">
      <c r="A249" s="9"/>
      <c r="B249" s="15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16"/>
      <c r="AB249" s="16"/>
      <c r="AC249" s="16"/>
    </row>
    <row r="250" spans="1:29" ht="13.5" customHeight="1">
      <c r="A250" s="9"/>
      <c r="B250" s="1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16"/>
      <c r="AB250" s="16"/>
      <c r="AC250" s="16"/>
    </row>
    <row r="251" spans="1:29" ht="13.5" customHeight="1">
      <c r="A251" s="9"/>
      <c r="B251" s="15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16"/>
      <c r="AB251" s="16"/>
      <c r="AC251" s="16"/>
    </row>
    <row r="252" spans="1:29" ht="13.5" customHeight="1">
      <c r="A252" s="9"/>
      <c r="B252" s="15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16"/>
      <c r="AB252" s="16"/>
      <c r="AC252" s="16"/>
    </row>
    <row r="253" spans="1:29" ht="13.5" customHeight="1">
      <c r="A253" s="9"/>
      <c r="B253" s="15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16"/>
      <c r="AB253" s="16"/>
      <c r="AC253" s="16"/>
    </row>
    <row r="254" spans="1:29" ht="13.5" customHeight="1">
      <c r="A254" s="9"/>
      <c r="B254" s="15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16"/>
      <c r="AB254" s="16"/>
      <c r="AC254" s="16"/>
    </row>
    <row r="255" spans="1:29" ht="13.5" customHeight="1">
      <c r="A255" s="9"/>
      <c r="B255" s="15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16"/>
      <c r="AB255" s="16"/>
      <c r="AC255" s="16"/>
    </row>
    <row r="256" spans="1:29" ht="13.5" customHeight="1">
      <c r="A256" s="9"/>
      <c r="B256" s="15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16"/>
      <c r="AB256" s="16"/>
      <c r="AC256" s="16"/>
    </row>
    <row r="257" spans="1:29" ht="13.5" customHeight="1">
      <c r="A257" s="9"/>
      <c r="B257" s="15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16"/>
      <c r="AB257" s="16"/>
      <c r="AC257" s="16"/>
    </row>
    <row r="258" spans="2:26" ht="13.5">
      <c r="B258" s="10" t="str">
        <f>+データ１!$B$2</f>
        <v>2014/2/5</v>
      </c>
      <c r="C258" s="7" t="str">
        <f>+データ１!$B$4</f>
        <v>２０１４年 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33" ht="129.75" customHeight="1">
      <c r="B259" s="11" t="str">
        <f>+データ１!B24</f>
        <v>スーパーリ－グ 　　                  　　　 第８回大会  　　　        　　Ｊブロック     　　              ２０１４</v>
      </c>
      <c r="C259" s="113" t="str">
        <f>+IF(B260="","",+B260)</f>
        <v>品川レインボーズ</v>
      </c>
      <c r="D259" s="114"/>
      <c r="E259" s="115"/>
      <c r="F259" s="113" t="str">
        <f>+IF(B262="","",+B262)</f>
        <v>入谷レッズ</v>
      </c>
      <c r="G259" s="114"/>
      <c r="H259" s="115"/>
      <c r="I259" s="113" t="str">
        <f>+IF(B264="","",+B264)</f>
        <v>ブラックキラーズ</v>
      </c>
      <c r="J259" s="114"/>
      <c r="K259" s="115"/>
      <c r="L259" s="113" t="str">
        <f>+IF(B266="","",+B266)</f>
        <v>高井戸東少年野球</v>
      </c>
      <c r="M259" s="114"/>
      <c r="N259" s="115"/>
      <c r="O259" s="113" t="str">
        <f>+IF(B268="","",+B268)</f>
        <v>ラビットタイガース</v>
      </c>
      <c r="P259" s="114"/>
      <c r="Q259" s="115"/>
      <c r="R259" s="113" t="str">
        <f>+IF(B270="","",+B270)</f>
        <v>ゴッドイーグルス</v>
      </c>
      <c r="S259" s="114"/>
      <c r="T259" s="115"/>
      <c r="U259" s="113" t="str">
        <f>+IF(B272="","",+B272)</f>
        <v>出雲ライオンズ</v>
      </c>
      <c r="V259" s="114"/>
      <c r="W259" s="115"/>
      <c r="X259" s="113" t="str">
        <f>+IF(B274="","",+B274)</f>
        <v>有馬スワローズ</v>
      </c>
      <c r="Y259" s="114"/>
      <c r="Z259" s="115"/>
      <c r="AA259" s="14" t="s">
        <v>0</v>
      </c>
      <c r="AB259" s="14" t="s">
        <v>1</v>
      </c>
      <c r="AC259" s="14" t="s">
        <v>2</v>
      </c>
      <c r="AD259" s="12" t="s">
        <v>21</v>
      </c>
      <c r="AE259" s="13" t="s">
        <v>23</v>
      </c>
      <c r="AF259" s="13" t="s">
        <v>24</v>
      </c>
      <c r="AG259" s="12" t="s">
        <v>22</v>
      </c>
    </row>
    <row r="260" spans="1:33" ht="15.75" customHeight="1">
      <c r="A260" s="104">
        <v>73</v>
      </c>
      <c r="B260" s="105" t="str">
        <f>IF(データ２!B146="","",VLOOKUP(A260,データ２!$A$2:$B$160,2))</f>
        <v>品川レインボーズ</v>
      </c>
      <c r="C260" s="107" t="s">
        <v>53</v>
      </c>
      <c r="D260" s="108"/>
      <c r="E260" s="109"/>
      <c r="F260" s="88"/>
      <c r="G260" s="89"/>
      <c r="H260" s="90"/>
      <c r="I260" s="88"/>
      <c r="J260" s="89"/>
      <c r="K260" s="90"/>
      <c r="L260" s="22" t="s">
        <v>364</v>
      </c>
      <c r="M260" s="23" t="s">
        <v>54</v>
      </c>
      <c r="N260" s="24">
        <v>23</v>
      </c>
      <c r="O260" s="22" t="s">
        <v>364</v>
      </c>
      <c r="P260" s="23" t="s">
        <v>54</v>
      </c>
      <c r="Q260" s="24">
        <v>18</v>
      </c>
      <c r="R260" s="88"/>
      <c r="S260" s="89"/>
      <c r="T260" s="90"/>
      <c r="U260" s="88"/>
      <c r="V260" s="89"/>
      <c r="W260" s="90"/>
      <c r="X260" s="88"/>
      <c r="Y260" s="89"/>
      <c r="Z260" s="90"/>
      <c r="AA260" s="102">
        <f>COUNTIF(C260:Z261,"○")</f>
        <v>5</v>
      </c>
      <c r="AB260" s="102">
        <f>COUNTIF(C260:Z261,"●")</f>
        <v>0</v>
      </c>
      <c r="AC260" s="102">
        <f>COUNTIF(C260:Z261,"△")</f>
        <v>0</v>
      </c>
      <c r="AD260" s="102">
        <f>+AA260*3+AC260*1</f>
        <v>15</v>
      </c>
      <c r="AE260" s="102">
        <f>+E261+H261+K261+N261+Q261+T261+W261+Z261</f>
        <v>13</v>
      </c>
      <c r="AF260" s="102">
        <f>+C261+F261+I261+L261+O261+R261+U261+X261</f>
        <v>82</v>
      </c>
      <c r="AG260" s="102">
        <v>1</v>
      </c>
    </row>
    <row r="261" spans="1:33" ht="15.75" customHeight="1">
      <c r="A261" s="104"/>
      <c r="B261" s="106"/>
      <c r="C261" s="110"/>
      <c r="D261" s="111"/>
      <c r="E261" s="112"/>
      <c r="F261" s="91">
        <v>33</v>
      </c>
      <c r="G261" s="92" t="s">
        <v>558</v>
      </c>
      <c r="H261" s="93">
        <v>1</v>
      </c>
      <c r="I261" s="91">
        <v>8</v>
      </c>
      <c r="J261" s="92" t="s">
        <v>583</v>
      </c>
      <c r="K261" s="93">
        <v>4</v>
      </c>
      <c r="L261" s="25"/>
      <c r="M261" s="26" t="s">
        <v>54</v>
      </c>
      <c r="N261" s="27"/>
      <c r="O261" s="25"/>
      <c r="P261" s="26" t="s">
        <v>54</v>
      </c>
      <c r="Q261" s="27"/>
      <c r="R261" s="91">
        <v>10</v>
      </c>
      <c r="S261" s="92" t="s">
        <v>570</v>
      </c>
      <c r="T261" s="93">
        <v>2</v>
      </c>
      <c r="U261" s="91">
        <v>7</v>
      </c>
      <c r="V261" s="92" t="s">
        <v>549</v>
      </c>
      <c r="W261" s="93">
        <v>1</v>
      </c>
      <c r="X261" s="91">
        <v>24</v>
      </c>
      <c r="Y261" s="92" t="s">
        <v>554</v>
      </c>
      <c r="Z261" s="93">
        <v>5</v>
      </c>
      <c r="AA261" s="103"/>
      <c r="AB261" s="103"/>
      <c r="AC261" s="103"/>
      <c r="AD261" s="103"/>
      <c r="AE261" s="103"/>
      <c r="AF261" s="103"/>
      <c r="AG261" s="103"/>
    </row>
    <row r="262" spans="1:33" ht="15.75" customHeight="1">
      <c r="A262" s="104">
        <v>74</v>
      </c>
      <c r="B262" s="105" t="str">
        <f>IF(データ２!B148="","",VLOOKUP(A262,データ２!$A$2:$B$160,2))</f>
        <v>入谷レッズ</v>
      </c>
      <c r="C262" s="82"/>
      <c r="D262" s="83"/>
      <c r="E262" s="84"/>
      <c r="F262" s="107" t="s">
        <v>53</v>
      </c>
      <c r="G262" s="108"/>
      <c r="H262" s="109"/>
      <c r="I262" s="22" t="s">
        <v>364</v>
      </c>
      <c r="J262" s="23" t="s">
        <v>54</v>
      </c>
      <c r="K262" s="24">
        <v>24</v>
      </c>
      <c r="L262" s="82"/>
      <c r="M262" s="83"/>
      <c r="N262" s="84"/>
      <c r="O262" s="22" t="s">
        <v>364</v>
      </c>
      <c r="P262" s="23" t="s">
        <v>54</v>
      </c>
      <c r="Q262" s="24">
        <v>14</v>
      </c>
      <c r="R262" s="82"/>
      <c r="S262" s="83"/>
      <c r="T262" s="84"/>
      <c r="U262" s="22" t="s">
        <v>364</v>
      </c>
      <c r="V262" s="23" t="s">
        <v>54</v>
      </c>
      <c r="W262" s="24">
        <v>2</v>
      </c>
      <c r="X262" s="82"/>
      <c r="Y262" s="83"/>
      <c r="Z262" s="84"/>
      <c r="AA262" s="102">
        <f>COUNTIF(C262:Z263,"○")</f>
        <v>0</v>
      </c>
      <c r="AB262" s="102">
        <f>COUNTIF(C262:Z263,"●")</f>
        <v>4</v>
      </c>
      <c r="AC262" s="102">
        <f>COUNTIF(C262:Z263,"△")</f>
        <v>0</v>
      </c>
      <c r="AD262" s="102">
        <f>+AA262*3+AC262*1</f>
        <v>0</v>
      </c>
      <c r="AE262" s="102">
        <f>+E263+H263+K263+N263+Q263+T263+W263+Z263</f>
        <v>104</v>
      </c>
      <c r="AF262" s="102">
        <f>+C263+F263+I263+L263+O263+R263+U263+X263</f>
        <v>10</v>
      </c>
      <c r="AG262" s="102">
        <v>8</v>
      </c>
    </row>
    <row r="263" spans="1:33" ht="15.75" customHeight="1">
      <c r="A263" s="104"/>
      <c r="B263" s="106"/>
      <c r="C263" s="85">
        <v>1</v>
      </c>
      <c r="D263" s="86" t="s">
        <v>559</v>
      </c>
      <c r="E263" s="87">
        <v>33</v>
      </c>
      <c r="F263" s="110"/>
      <c r="G263" s="111"/>
      <c r="H263" s="112"/>
      <c r="I263" s="25"/>
      <c r="J263" s="26" t="s">
        <v>54</v>
      </c>
      <c r="K263" s="27"/>
      <c r="L263" s="85">
        <v>1</v>
      </c>
      <c r="M263" s="86" t="s">
        <v>563</v>
      </c>
      <c r="N263" s="87">
        <v>28</v>
      </c>
      <c r="O263" s="25"/>
      <c r="P263" s="26" t="s">
        <v>54</v>
      </c>
      <c r="Q263" s="27"/>
      <c r="R263" s="85">
        <v>5</v>
      </c>
      <c r="S263" s="86" t="s">
        <v>548</v>
      </c>
      <c r="T263" s="87">
        <v>17</v>
      </c>
      <c r="U263" s="25"/>
      <c r="V263" s="26" t="s">
        <v>54</v>
      </c>
      <c r="W263" s="27"/>
      <c r="X263" s="85">
        <v>3</v>
      </c>
      <c r="Y263" s="86" t="s">
        <v>557</v>
      </c>
      <c r="Z263" s="87">
        <v>26</v>
      </c>
      <c r="AA263" s="103"/>
      <c r="AB263" s="103"/>
      <c r="AC263" s="103"/>
      <c r="AD263" s="103"/>
      <c r="AE263" s="103"/>
      <c r="AF263" s="103"/>
      <c r="AG263" s="103"/>
    </row>
    <row r="264" spans="1:33" ht="15.75" customHeight="1">
      <c r="A264" s="104">
        <v>75</v>
      </c>
      <c r="B264" s="105" t="str">
        <f>IF(データ２!B150="","",VLOOKUP(A264,データ２!$A$2:$B$160,2))</f>
        <v>ブラックキラーズ</v>
      </c>
      <c r="C264" s="82"/>
      <c r="D264" s="83"/>
      <c r="E264" s="84"/>
      <c r="F264" s="22" t="s">
        <v>364</v>
      </c>
      <c r="G264" s="23" t="s">
        <v>54</v>
      </c>
      <c r="H264" s="24">
        <v>24</v>
      </c>
      <c r="I264" s="107" t="s">
        <v>53</v>
      </c>
      <c r="J264" s="108"/>
      <c r="K264" s="109"/>
      <c r="L264" s="82"/>
      <c r="M264" s="83"/>
      <c r="N264" s="84"/>
      <c r="O264" s="22" t="s">
        <v>364</v>
      </c>
      <c r="P264" s="23" t="s">
        <v>54</v>
      </c>
      <c r="Q264" s="24">
        <v>7</v>
      </c>
      <c r="R264" s="82"/>
      <c r="S264" s="83"/>
      <c r="T264" s="84"/>
      <c r="U264" s="22" t="s">
        <v>364</v>
      </c>
      <c r="V264" s="23" t="s">
        <v>54</v>
      </c>
      <c r="W264" s="24">
        <v>9</v>
      </c>
      <c r="X264" s="88"/>
      <c r="Y264" s="89"/>
      <c r="Z264" s="90"/>
      <c r="AA264" s="102">
        <f>COUNTIF(C264:Z265,"○")</f>
        <v>1</v>
      </c>
      <c r="AB264" s="102">
        <v>3</v>
      </c>
      <c r="AC264" s="102">
        <f>COUNTIF(C264:Z265,"△")</f>
        <v>0</v>
      </c>
      <c r="AD264" s="102">
        <f>+AA264*3+AC264*1</f>
        <v>3</v>
      </c>
      <c r="AE264" s="102">
        <f>+E265+H265+K265+N265+Q265+T265+W265+Z265</f>
        <v>26</v>
      </c>
      <c r="AF264" s="102">
        <f>+C265+F265+I265+L265+O265+R265+U265+X265</f>
        <v>25</v>
      </c>
      <c r="AG264" s="102">
        <v>6</v>
      </c>
    </row>
    <row r="265" spans="1:33" ht="15.75" customHeight="1">
      <c r="A265" s="104"/>
      <c r="B265" s="106"/>
      <c r="C265" s="85">
        <v>4</v>
      </c>
      <c r="D265" s="86" t="s">
        <v>584</v>
      </c>
      <c r="E265" s="87">
        <v>8</v>
      </c>
      <c r="F265" s="25"/>
      <c r="G265" s="26" t="s">
        <v>54</v>
      </c>
      <c r="H265" s="27"/>
      <c r="I265" s="110"/>
      <c r="J265" s="111"/>
      <c r="K265" s="112"/>
      <c r="L265" s="85">
        <v>4</v>
      </c>
      <c r="M265" s="86" t="s">
        <v>548</v>
      </c>
      <c r="N265" s="87">
        <v>5</v>
      </c>
      <c r="O265" s="25"/>
      <c r="P265" s="26" t="s">
        <v>54</v>
      </c>
      <c r="Q265" s="27"/>
      <c r="R265" s="85">
        <v>2</v>
      </c>
      <c r="S265" s="86" t="s">
        <v>567</v>
      </c>
      <c r="T265" s="87">
        <v>4</v>
      </c>
      <c r="U265" s="25"/>
      <c r="V265" s="26" t="s">
        <v>54</v>
      </c>
      <c r="W265" s="27"/>
      <c r="X265" s="91">
        <v>15</v>
      </c>
      <c r="Y265" s="92" t="s">
        <v>546</v>
      </c>
      <c r="Z265" s="93">
        <v>9</v>
      </c>
      <c r="AA265" s="103"/>
      <c r="AB265" s="103"/>
      <c r="AC265" s="103"/>
      <c r="AD265" s="103"/>
      <c r="AE265" s="103"/>
      <c r="AF265" s="103"/>
      <c r="AG265" s="103"/>
    </row>
    <row r="266" spans="1:33" ht="15.75" customHeight="1">
      <c r="A266" s="104">
        <v>76</v>
      </c>
      <c r="B266" s="105" t="str">
        <f>IF(データ２!B152="","",VLOOKUP(A266,データ２!$A$2:$B$160,2))</f>
        <v>高井戸東少年野球</v>
      </c>
      <c r="C266" s="22" t="s">
        <v>364</v>
      </c>
      <c r="D266" s="23" t="s">
        <v>54</v>
      </c>
      <c r="E266" s="24">
        <v>23</v>
      </c>
      <c r="F266" s="88"/>
      <c r="G266" s="89"/>
      <c r="H266" s="90"/>
      <c r="I266" s="88"/>
      <c r="J266" s="89"/>
      <c r="K266" s="90"/>
      <c r="L266" s="107" t="s">
        <v>53</v>
      </c>
      <c r="M266" s="108"/>
      <c r="N266" s="109"/>
      <c r="O266" s="88"/>
      <c r="P266" s="89"/>
      <c r="Q266" s="90"/>
      <c r="R266" s="88"/>
      <c r="S266" s="89"/>
      <c r="T266" s="90"/>
      <c r="U266" s="22" t="s">
        <v>364</v>
      </c>
      <c r="V266" s="23" t="s">
        <v>54</v>
      </c>
      <c r="W266" s="24">
        <v>21</v>
      </c>
      <c r="X266" s="22" t="s">
        <v>364</v>
      </c>
      <c r="Y266" s="23" t="s">
        <v>54</v>
      </c>
      <c r="Z266" s="24">
        <v>25</v>
      </c>
      <c r="AA266" s="102">
        <f>COUNTIF(C266:Z267,"○")</f>
        <v>4</v>
      </c>
      <c r="AB266" s="102">
        <f>COUNTIF(C266:Z267,"●")</f>
        <v>0</v>
      </c>
      <c r="AC266" s="102">
        <f>COUNTIF(C266:Z267,"△")</f>
        <v>0</v>
      </c>
      <c r="AD266" s="102">
        <f>+AA266*3+AC266*1</f>
        <v>12</v>
      </c>
      <c r="AE266" s="102">
        <f>+E267+H267+K267+N267+Q267+T267+W267+Z267</f>
        <v>8</v>
      </c>
      <c r="AF266" s="102">
        <f>+C267+F267+I267+L267+O267+R267+U267+X267</f>
        <v>48</v>
      </c>
      <c r="AG266" s="102">
        <v>2</v>
      </c>
    </row>
    <row r="267" spans="1:33" ht="15.75" customHeight="1">
      <c r="A267" s="104"/>
      <c r="B267" s="106"/>
      <c r="C267" s="25"/>
      <c r="D267" s="26" t="s">
        <v>54</v>
      </c>
      <c r="E267" s="27"/>
      <c r="F267" s="91">
        <v>28</v>
      </c>
      <c r="G267" s="92" t="s">
        <v>562</v>
      </c>
      <c r="H267" s="93">
        <v>1</v>
      </c>
      <c r="I267" s="91">
        <v>5</v>
      </c>
      <c r="J267" s="92" t="s">
        <v>549</v>
      </c>
      <c r="K267" s="93">
        <v>4</v>
      </c>
      <c r="L267" s="110"/>
      <c r="M267" s="111"/>
      <c r="N267" s="112"/>
      <c r="O267" s="91">
        <v>6</v>
      </c>
      <c r="P267" s="92" t="s">
        <v>579</v>
      </c>
      <c r="Q267" s="93">
        <v>0</v>
      </c>
      <c r="R267" s="91">
        <v>9</v>
      </c>
      <c r="S267" s="92" t="s">
        <v>579</v>
      </c>
      <c r="T267" s="93">
        <v>3</v>
      </c>
      <c r="U267" s="25"/>
      <c r="V267" s="26" t="s">
        <v>54</v>
      </c>
      <c r="W267" s="27"/>
      <c r="X267" s="25"/>
      <c r="Y267" s="26" t="s">
        <v>54</v>
      </c>
      <c r="Z267" s="27"/>
      <c r="AA267" s="103"/>
      <c r="AB267" s="103"/>
      <c r="AC267" s="103"/>
      <c r="AD267" s="103"/>
      <c r="AE267" s="103"/>
      <c r="AF267" s="103"/>
      <c r="AG267" s="103"/>
    </row>
    <row r="268" spans="1:33" ht="15.75" customHeight="1">
      <c r="A268" s="104">
        <v>77</v>
      </c>
      <c r="B268" s="105" t="str">
        <f>IF(データ２!B154="","",VLOOKUP(A268,データ２!$A$2:$B$160,2))</f>
        <v>ラビットタイガース</v>
      </c>
      <c r="C268" s="22" t="s">
        <v>364</v>
      </c>
      <c r="D268" s="23" t="s">
        <v>54</v>
      </c>
      <c r="E268" s="24">
        <v>18</v>
      </c>
      <c r="F268" s="22" t="s">
        <v>364</v>
      </c>
      <c r="G268" s="23" t="s">
        <v>54</v>
      </c>
      <c r="H268" s="24">
        <v>14</v>
      </c>
      <c r="I268" s="22" t="s">
        <v>364</v>
      </c>
      <c r="J268" s="23" t="s">
        <v>54</v>
      </c>
      <c r="K268" s="24">
        <v>7</v>
      </c>
      <c r="L268" s="82"/>
      <c r="M268" s="83"/>
      <c r="N268" s="84"/>
      <c r="O268" s="107" t="s">
        <v>53</v>
      </c>
      <c r="P268" s="108"/>
      <c r="Q268" s="109"/>
      <c r="R268" s="22" t="s">
        <v>364</v>
      </c>
      <c r="S268" s="23" t="s">
        <v>54</v>
      </c>
      <c r="T268" s="24">
        <v>22</v>
      </c>
      <c r="U268" s="82"/>
      <c r="V268" s="83"/>
      <c r="W268" s="84"/>
      <c r="X268" s="82"/>
      <c r="Y268" s="83"/>
      <c r="Z268" s="84"/>
      <c r="AA268" s="102">
        <f>COUNTIF(C268:Z269,"○")</f>
        <v>0</v>
      </c>
      <c r="AB268" s="102">
        <f>COUNTIF(C268:Z269,"●")</f>
        <v>3</v>
      </c>
      <c r="AC268" s="102">
        <f>COUNTIF(C268:Z269,"△")</f>
        <v>0</v>
      </c>
      <c r="AD268" s="102">
        <f>+AA268*3+AC268*1</f>
        <v>0</v>
      </c>
      <c r="AE268" s="102">
        <f>+E269+H269+K269+N269+Q269+T269+W269+Z269</f>
        <v>45</v>
      </c>
      <c r="AF268" s="102">
        <f>+C269+F269+I269+L269+O269+R269+U269+X269</f>
        <v>4</v>
      </c>
      <c r="AG268" s="102">
        <v>7</v>
      </c>
    </row>
    <row r="269" spans="1:33" ht="15.75" customHeight="1">
      <c r="A269" s="104"/>
      <c r="B269" s="106"/>
      <c r="C269" s="25"/>
      <c r="D269" s="26" t="s">
        <v>54</v>
      </c>
      <c r="E269" s="27"/>
      <c r="F269" s="25"/>
      <c r="G269" s="26" t="s">
        <v>54</v>
      </c>
      <c r="H269" s="27"/>
      <c r="I269" s="25"/>
      <c r="J269" s="26" t="s">
        <v>54</v>
      </c>
      <c r="K269" s="27"/>
      <c r="L269" s="85">
        <v>0</v>
      </c>
      <c r="M269" s="86" t="s">
        <v>580</v>
      </c>
      <c r="N269" s="87">
        <v>6</v>
      </c>
      <c r="O269" s="110"/>
      <c r="P269" s="111"/>
      <c r="Q269" s="112"/>
      <c r="R269" s="25"/>
      <c r="S269" s="26" t="s">
        <v>54</v>
      </c>
      <c r="T269" s="27"/>
      <c r="U269" s="85">
        <v>1</v>
      </c>
      <c r="V269" s="86" t="s">
        <v>559</v>
      </c>
      <c r="W269" s="87">
        <v>28</v>
      </c>
      <c r="X269" s="85">
        <v>3</v>
      </c>
      <c r="Y269" s="86" t="s">
        <v>575</v>
      </c>
      <c r="Z269" s="87">
        <v>11</v>
      </c>
      <c r="AA269" s="103"/>
      <c r="AB269" s="103"/>
      <c r="AC269" s="103"/>
      <c r="AD269" s="103"/>
      <c r="AE269" s="103"/>
      <c r="AF269" s="103"/>
      <c r="AG269" s="103"/>
    </row>
    <row r="270" spans="1:33" ht="15.75" customHeight="1">
      <c r="A270" s="104">
        <v>78</v>
      </c>
      <c r="B270" s="105" t="str">
        <f>IF(データ２!B156="","",VLOOKUP(A270,データ２!$A$2:$B$160,2))</f>
        <v>ゴッドイーグルス</v>
      </c>
      <c r="C270" s="82"/>
      <c r="D270" s="83"/>
      <c r="E270" s="84"/>
      <c r="F270" s="88"/>
      <c r="G270" s="89"/>
      <c r="H270" s="90"/>
      <c r="I270" s="88"/>
      <c r="J270" s="89"/>
      <c r="K270" s="90"/>
      <c r="L270" s="82"/>
      <c r="M270" s="83"/>
      <c r="N270" s="84"/>
      <c r="O270" s="22" t="s">
        <v>364</v>
      </c>
      <c r="P270" s="23" t="s">
        <v>54</v>
      </c>
      <c r="Q270" s="24">
        <v>22</v>
      </c>
      <c r="R270" s="107" t="s">
        <v>53</v>
      </c>
      <c r="S270" s="108"/>
      <c r="T270" s="109"/>
      <c r="U270" s="82"/>
      <c r="V270" s="83"/>
      <c r="W270" s="84"/>
      <c r="X270" s="22" t="s">
        <v>364</v>
      </c>
      <c r="Y270" s="23" t="s">
        <v>54</v>
      </c>
      <c r="Z270" s="24">
        <v>12</v>
      </c>
      <c r="AA270" s="102">
        <f>COUNTIF(C270:Z271,"○")</f>
        <v>2</v>
      </c>
      <c r="AB270" s="102">
        <f>COUNTIF(C270:Z271,"●")</f>
        <v>3</v>
      </c>
      <c r="AC270" s="102">
        <f>COUNTIF(C270:Z271,"△")</f>
        <v>0</v>
      </c>
      <c r="AD270" s="102">
        <f>+AA270*3+AC270*1</f>
        <v>6</v>
      </c>
      <c r="AE270" s="102">
        <f>+E271+H271+K271+N271+Q271+T271+W271+Z271</f>
        <v>33</v>
      </c>
      <c r="AF270" s="102">
        <f>+C271+F271+I271+L271+O271+R271+U271+X271</f>
        <v>32</v>
      </c>
      <c r="AG270" s="102">
        <v>4</v>
      </c>
    </row>
    <row r="271" spans="1:33" ht="15.75" customHeight="1">
      <c r="A271" s="104"/>
      <c r="B271" s="106"/>
      <c r="C271" s="85">
        <v>2</v>
      </c>
      <c r="D271" s="86" t="s">
        <v>571</v>
      </c>
      <c r="E271" s="87">
        <v>10</v>
      </c>
      <c r="F271" s="91">
        <v>17</v>
      </c>
      <c r="G271" s="92" t="s">
        <v>549</v>
      </c>
      <c r="H271" s="93">
        <v>5</v>
      </c>
      <c r="I271" s="91">
        <v>4</v>
      </c>
      <c r="J271" s="92" t="s">
        <v>566</v>
      </c>
      <c r="K271" s="93">
        <v>2</v>
      </c>
      <c r="L271" s="85">
        <v>3</v>
      </c>
      <c r="M271" s="86" t="s">
        <v>580</v>
      </c>
      <c r="N271" s="87">
        <v>9</v>
      </c>
      <c r="O271" s="25"/>
      <c r="P271" s="26" t="s">
        <v>54</v>
      </c>
      <c r="Q271" s="27"/>
      <c r="R271" s="110"/>
      <c r="S271" s="111"/>
      <c r="T271" s="112"/>
      <c r="U271" s="85">
        <v>6</v>
      </c>
      <c r="V271" s="86" t="s">
        <v>563</v>
      </c>
      <c r="W271" s="87">
        <v>7</v>
      </c>
      <c r="X271" s="25"/>
      <c r="Y271" s="26" t="s">
        <v>54</v>
      </c>
      <c r="Z271" s="27"/>
      <c r="AA271" s="103"/>
      <c r="AB271" s="103"/>
      <c r="AC271" s="103"/>
      <c r="AD271" s="103"/>
      <c r="AE271" s="103"/>
      <c r="AF271" s="103"/>
      <c r="AG271" s="103"/>
    </row>
    <row r="272" spans="1:33" ht="15.75" customHeight="1">
      <c r="A272" s="104">
        <v>79</v>
      </c>
      <c r="B272" s="105" t="str">
        <f>IF(データ２!B158="","",VLOOKUP(A272,データ２!$A$2:$B$160,2))</f>
        <v>出雲ライオンズ</v>
      </c>
      <c r="C272" s="82"/>
      <c r="D272" s="83"/>
      <c r="E272" s="84"/>
      <c r="F272" s="22" t="s">
        <v>364</v>
      </c>
      <c r="G272" s="23" t="s">
        <v>54</v>
      </c>
      <c r="H272" s="24">
        <v>2</v>
      </c>
      <c r="I272" s="22" t="s">
        <v>364</v>
      </c>
      <c r="J272" s="23" t="s">
        <v>54</v>
      </c>
      <c r="K272" s="24">
        <v>9</v>
      </c>
      <c r="L272" s="22" t="s">
        <v>364</v>
      </c>
      <c r="M272" s="23" t="s">
        <v>54</v>
      </c>
      <c r="N272" s="24">
        <v>21</v>
      </c>
      <c r="O272" s="88"/>
      <c r="P272" s="89"/>
      <c r="Q272" s="90"/>
      <c r="R272" s="88"/>
      <c r="S272" s="89"/>
      <c r="T272" s="90"/>
      <c r="U272" s="107" t="s">
        <v>53</v>
      </c>
      <c r="V272" s="108"/>
      <c r="W272" s="109"/>
      <c r="X272" s="22" t="s">
        <v>364</v>
      </c>
      <c r="Y272" s="23" t="s">
        <v>54</v>
      </c>
      <c r="Z272" s="24">
        <v>28</v>
      </c>
      <c r="AA272" s="102">
        <f>COUNTIF(C272:Z273,"○")</f>
        <v>2</v>
      </c>
      <c r="AB272" s="102">
        <f>COUNTIF(C272:Z273,"●")</f>
        <v>1</v>
      </c>
      <c r="AC272" s="102">
        <f>COUNTIF(C272:Z273,"△")</f>
        <v>0</v>
      </c>
      <c r="AD272" s="102">
        <f>+AA272*3+AC272*1</f>
        <v>6</v>
      </c>
      <c r="AE272" s="102">
        <f>+E273+H273+K273+N273+Q273+T273+W273+Z273</f>
        <v>14</v>
      </c>
      <c r="AF272" s="102">
        <f>+C273+F273+I273+L273+O273+R273+U273+X273</f>
        <v>36</v>
      </c>
      <c r="AG272" s="102">
        <v>3</v>
      </c>
    </row>
    <row r="273" spans="1:33" ht="15.75" customHeight="1">
      <c r="A273" s="104"/>
      <c r="B273" s="106"/>
      <c r="C273" s="85">
        <v>1</v>
      </c>
      <c r="D273" s="86" t="s">
        <v>548</v>
      </c>
      <c r="E273" s="87">
        <v>7</v>
      </c>
      <c r="F273" s="25"/>
      <c r="G273" s="26" t="s">
        <v>54</v>
      </c>
      <c r="H273" s="27"/>
      <c r="I273" s="25"/>
      <c r="J273" s="26" t="s">
        <v>54</v>
      </c>
      <c r="K273" s="27"/>
      <c r="L273" s="25"/>
      <c r="M273" s="26" t="s">
        <v>54</v>
      </c>
      <c r="N273" s="27"/>
      <c r="O273" s="91">
        <v>28</v>
      </c>
      <c r="P273" s="92" t="s">
        <v>558</v>
      </c>
      <c r="Q273" s="93">
        <v>1</v>
      </c>
      <c r="R273" s="91">
        <v>7</v>
      </c>
      <c r="S273" s="92" t="s">
        <v>562</v>
      </c>
      <c r="T273" s="93">
        <v>6</v>
      </c>
      <c r="U273" s="110"/>
      <c r="V273" s="111"/>
      <c r="W273" s="112"/>
      <c r="X273" s="25"/>
      <c r="Y273" s="26" t="s">
        <v>54</v>
      </c>
      <c r="Z273" s="27"/>
      <c r="AA273" s="103"/>
      <c r="AB273" s="103"/>
      <c r="AC273" s="103"/>
      <c r="AD273" s="103"/>
      <c r="AE273" s="103"/>
      <c r="AF273" s="103"/>
      <c r="AG273" s="103"/>
    </row>
    <row r="274" spans="1:33" ht="15.75" customHeight="1">
      <c r="A274" s="104">
        <v>80</v>
      </c>
      <c r="B274" s="105" t="str">
        <f>IF(データ２!B160="","",VLOOKUP(A274,データ２!$A$2:$B$160,2))</f>
        <v>有馬スワローズ</v>
      </c>
      <c r="C274" s="82"/>
      <c r="D274" s="83"/>
      <c r="E274" s="84"/>
      <c r="F274" s="88"/>
      <c r="G274" s="89"/>
      <c r="H274" s="90"/>
      <c r="I274" s="82"/>
      <c r="J274" s="83"/>
      <c r="K274" s="84"/>
      <c r="L274" s="22" t="s">
        <v>364</v>
      </c>
      <c r="M274" s="23" t="s">
        <v>54</v>
      </c>
      <c r="N274" s="24">
        <v>25</v>
      </c>
      <c r="O274" s="88"/>
      <c r="P274" s="89"/>
      <c r="Q274" s="90"/>
      <c r="R274" s="22" t="s">
        <v>364</v>
      </c>
      <c r="S274" s="23" t="s">
        <v>54</v>
      </c>
      <c r="T274" s="24">
        <v>12</v>
      </c>
      <c r="U274" s="22" t="s">
        <v>364</v>
      </c>
      <c r="V274" s="23" t="s">
        <v>54</v>
      </c>
      <c r="W274" s="24">
        <v>28</v>
      </c>
      <c r="X274" s="107" t="s">
        <v>53</v>
      </c>
      <c r="Y274" s="108"/>
      <c r="Z274" s="109"/>
      <c r="AA274" s="102">
        <f>COUNTIF(C274:Z275,"○")</f>
        <v>2</v>
      </c>
      <c r="AB274" s="102">
        <f>COUNTIF(C274:Z275,"●")</f>
        <v>2</v>
      </c>
      <c r="AC274" s="102">
        <f>COUNTIF(C274:Z275,"△")</f>
        <v>0</v>
      </c>
      <c r="AD274" s="102">
        <f>+AA274*3+AC274*1</f>
        <v>6</v>
      </c>
      <c r="AE274" s="102">
        <f>+E275+H275+K275+N275+Q275+T275+W275+Z275</f>
        <v>45</v>
      </c>
      <c r="AF274" s="102">
        <f>+C275+F275+I275+L275+O275+R275+U275+X275</f>
        <v>51</v>
      </c>
      <c r="AG274" s="102">
        <v>5</v>
      </c>
    </row>
    <row r="275" spans="1:33" ht="15.75" customHeight="1">
      <c r="A275" s="104"/>
      <c r="B275" s="106"/>
      <c r="C275" s="85">
        <v>5</v>
      </c>
      <c r="D275" s="86" t="s">
        <v>553</v>
      </c>
      <c r="E275" s="87">
        <v>24</v>
      </c>
      <c r="F275" s="91">
        <v>26</v>
      </c>
      <c r="G275" s="92" t="s">
        <v>556</v>
      </c>
      <c r="H275" s="93">
        <v>3</v>
      </c>
      <c r="I275" s="85">
        <v>9</v>
      </c>
      <c r="J275" s="86" t="s">
        <v>547</v>
      </c>
      <c r="K275" s="87">
        <v>15</v>
      </c>
      <c r="L275" s="25"/>
      <c r="M275" s="26" t="s">
        <v>54</v>
      </c>
      <c r="N275" s="27"/>
      <c r="O275" s="91">
        <v>11</v>
      </c>
      <c r="P275" s="92" t="s">
        <v>576</v>
      </c>
      <c r="Q275" s="93">
        <v>3</v>
      </c>
      <c r="R275" s="25"/>
      <c r="S275" s="26" t="s">
        <v>54</v>
      </c>
      <c r="T275" s="27"/>
      <c r="U275" s="25"/>
      <c r="V275" s="26" t="s">
        <v>54</v>
      </c>
      <c r="W275" s="27"/>
      <c r="X275" s="110"/>
      <c r="Y275" s="111"/>
      <c r="Z275" s="112"/>
      <c r="AA275" s="103"/>
      <c r="AB275" s="103"/>
      <c r="AC275" s="103"/>
      <c r="AD275" s="103"/>
      <c r="AE275" s="103"/>
      <c r="AF275" s="103"/>
      <c r="AG275" s="103"/>
    </row>
    <row r="276" spans="27:29" ht="13.5">
      <c r="AA276" s="16">
        <f>SUM(AA260:AA275)</f>
        <v>16</v>
      </c>
      <c r="AB276" s="16">
        <f>SUM(AB260:AB275)</f>
        <v>16</v>
      </c>
      <c r="AC276" s="16">
        <f>SUM(AC260:AC275)</f>
        <v>0</v>
      </c>
    </row>
  </sheetData>
  <sheetProtection/>
  <mergeCells count="880">
    <mergeCell ref="A217:A218"/>
    <mergeCell ref="B217:B218"/>
    <mergeCell ref="A215:A216"/>
    <mergeCell ref="B215:B216"/>
    <mergeCell ref="AF217:AF218"/>
    <mergeCell ref="AG217:AG218"/>
    <mergeCell ref="X217:Z218"/>
    <mergeCell ref="AA217:AA218"/>
    <mergeCell ref="AD217:AD218"/>
    <mergeCell ref="AE217:AE218"/>
    <mergeCell ref="AB217:AB218"/>
    <mergeCell ref="AC217:AC218"/>
    <mergeCell ref="AD215:AD216"/>
    <mergeCell ref="AE215:AE216"/>
    <mergeCell ref="AF215:AF216"/>
    <mergeCell ref="AG215:AG216"/>
    <mergeCell ref="U215:W216"/>
    <mergeCell ref="AA215:AA216"/>
    <mergeCell ref="AB213:AB214"/>
    <mergeCell ref="AC213:AC214"/>
    <mergeCell ref="AB215:AB216"/>
    <mergeCell ref="AC215:AC216"/>
    <mergeCell ref="A213:A214"/>
    <mergeCell ref="B213:B214"/>
    <mergeCell ref="R213:T214"/>
    <mergeCell ref="AA213:AA214"/>
    <mergeCell ref="A209:A210"/>
    <mergeCell ref="B209:B210"/>
    <mergeCell ref="L209:N210"/>
    <mergeCell ref="AA209:AA210"/>
    <mergeCell ref="AF213:AF214"/>
    <mergeCell ref="AG213:AG214"/>
    <mergeCell ref="AD213:AD214"/>
    <mergeCell ref="AE213:AE214"/>
    <mergeCell ref="O211:Q212"/>
    <mergeCell ref="AA211:AA212"/>
    <mergeCell ref="AB209:AB210"/>
    <mergeCell ref="AC209:AC210"/>
    <mergeCell ref="AB211:AB212"/>
    <mergeCell ref="AC211:AC212"/>
    <mergeCell ref="AD209:AD210"/>
    <mergeCell ref="AE209:AE210"/>
    <mergeCell ref="AD211:AD212"/>
    <mergeCell ref="AE211:AE212"/>
    <mergeCell ref="A205:A206"/>
    <mergeCell ref="B205:B206"/>
    <mergeCell ref="AF207:AF208"/>
    <mergeCell ref="AG207:AG208"/>
    <mergeCell ref="AF211:AF212"/>
    <mergeCell ref="AG211:AG212"/>
    <mergeCell ref="AF209:AF210"/>
    <mergeCell ref="AG209:AG210"/>
    <mergeCell ref="A211:A212"/>
    <mergeCell ref="B211:B212"/>
    <mergeCell ref="A207:A208"/>
    <mergeCell ref="B207:B208"/>
    <mergeCell ref="I207:K208"/>
    <mergeCell ref="AA207:AA208"/>
    <mergeCell ref="AB207:AB208"/>
    <mergeCell ref="AC207:AC208"/>
    <mergeCell ref="AD207:AD208"/>
    <mergeCell ref="AE207:AE208"/>
    <mergeCell ref="AD205:AD206"/>
    <mergeCell ref="AE205:AE206"/>
    <mergeCell ref="AB205:AB206"/>
    <mergeCell ref="AC205:AC206"/>
    <mergeCell ref="A203:A204"/>
    <mergeCell ref="B203:B204"/>
    <mergeCell ref="C202:E202"/>
    <mergeCell ref="F202:H202"/>
    <mergeCell ref="C203:E204"/>
    <mergeCell ref="AF205:AF206"/>
    <mergeCell ref="I202:K202"/>
    <mergeCell ref="L202:N202"/>
    <mergeCell ref="AB203:AB204"/>
    <mergeCell ref="AC203:AC204"/>
    <mergeCell ref="F205:H206"/>
    <mergeCell ref="AA205:AA206"/>
    <mergeCell ref="AF203:AF204"/>
    <mergeCell ref="AG203:AG204"/>
    <mergeCell ref="AD203:AD204"/>
    <mergeCell ref="AE203:AE204"/>
    <mergeCell ref="AG205:AG206"/>
    <mergeCell ref="AA203:AA204"/>
    <mergeCell ref="O202:Q202"/>
    <mergeCell ref="R202:T202"/>
    <mergeCell ref="U202:W202"/>
    <mergeCell ref="X202:Z202"/>
    <mergeCell ref="AD188:AD189"/>
    <mergeCell ref="AE188:AE189"/>
    <mergeCell ref="AB188:AB189"/>
    <mergeCell ref="AC188:AC189"/>
    <mergeCell ref="AD186:AD187"/>
    <mergeCell ref="AE186:AE187"/>
    <mergeCell ref="AB186:AB187"/>
    <mergeCell ref="AC186:AC187"/>
    <mergeCell ref="AF188:AF189"/>
    <mergeCell ref="AG188:AG189"/>
    <mergeCell ref="AF186:AF187"/>
    <mergeCell ref="AG186:AG187"/>
    <mergeCell ref="A186:A187"/>
    <mergeCell ref="B186:B187"/>
    <mergeCell ref="U186:W187"/>
    <mergeCell ref="AA186:AA187"/>
    <mergeCell ref="A188:A189"/>
    <mergeCell ref="B188:B189"/>
    <mergeCell ref="X188:Z189"/>
    <mergeCell ref="AA188:AA189"/>
    <mergeCell ref="AF182:AF183"/>
    <mergeCell ref="AG182:AG183"/>
    <mergeCell ref="AF184:AF185"/>
    <mergeCell ref="AG184:AG185"/>
    <mergeCell ref="A184:A185"/>
    <mergeCell ref="B184:B185"/>
    <mergeCell ref="R184:T185"/>
    <mergeCell ref="AA184:AA185"/>
    <mergeCell ref="AB184:AB185"/>
    <mergeCell ref="AC184:AC185"/>
    <mergeCell ref="AD180:AD181"/>
    <mergeCell ref="AE180:AE181"/>
    <mergeCell ref="AD182:AD183"/>
    <mergeCell ref="AE182:AE183"/>
    <mergeCell ref="AD184:AD185"/>
    <mergeCell ref="AE184:AE185"/>
    <mergeCell ref="AF180:AF181"/>
    <mergeCell ref="AG180:AG181"/>
    <mergeCell ref="A182:A183"/>
    <mergeCell ref="B182:B183"/>
    <mergeCell ref="O182:Q183"/>
    <mergeCell ref="AA182:AA183"/>
    <mergeCell ref="AB182:AB183"/>
    <mergeCell ref="AC182:AC183"/>
    <mergeCell ref="A180:A181"/>
    <mergeCell ref="B180:B181"/>
    <mergeCell ref="AF176:AF177"/>
    <mergeCell ref="AG176:AG177"/>
    <mergeCell ref="L180:N181"/>
    <mergeCell ref="AA180:AA181"/>
    <mergeCell ref="AB180:AB181"/>
    <mergeCell ref="AC180:AC181"/>
    <mergeCell ref="AD178:AD179"/>
    <mergeCell ref="AE178:AE179"/>
    <mergeCell ref="AF178:AF179"/>
    <mergeCell ref="AG178:AG179"/>
    <mergeCell ref="AD176:AD177"/>
    <mergeCell ref="AE176:AE177"/>
    <mergeCell ref="AB178:AB179"/>
    <mergeCell ref="AC178:AC179"/>
    <mergeCell ref="AB176:AB177"/>
    <mergeCell ref="AC176:AC177"/>
    <mergeCell ref="F176:H177"/>
    <mergeCell ref="AA176:AA177"/>
    <mergeCell ref="I178:K179"/>
    <mergeCell ref="AA178:AA179"/>
    <mergeCell ref="A178:A179"/>
    <mergeCell ref="B178:B179"/>
    <mergeCell ref="A176:A177"/>
    <mergeCell ref="B176:B177"/>
    <mergeCell ref="AB174:AB175"/>
    <mergeCell ref="AC174:AC175"/>
    <mergeCell ref="A174:A175"/>
    <mergeCell ref="B174:B175"/>
    <mergeCell ref="C174:E175"/>
    <mergeCell ref="AA174:AA175"/>
    <mergeCell ref="AD174:AD175"/>
    <mergeCell ref="AE174:AE175"/>
    <mergeCell ref="AF160:AF161"/>
    <mergeCell ref="AG160:AG161"/>
    <mergeCell ref="AF174:AF175"/>
    <mergeCell ref="AG174:AG175"/>
    <mergeCell ref="AD160:AD161"/>
    <mergeCell ref="AE160:AE161"/>
    <mergeCell ref="U173:W173"/>
    <mergeCell ref="X173:Z173"/>
    <mergeCell ref="C173:E173"/>
    <mergeCell ref="F173:H173"/>
    <mergeCell ref="I173:K173"/>
    <mergeCell ref="L173:N173"/>
    <mergeCell ref="O173:Q173"/>
    <mergeCell ref="R173:T173"/>
    <mergeCell ref="A158:A159"/>
    <mergeCell ref="B158:B159"/>
    <mergeCell ref="AD158:AD159"/>
    <mergeCell ref="AE158:AE159"/>
    <mergeCell ref="U158:W159"/>
    <mergeCell ref="AA158:AA159"/>
    <mergeCell ref="AB158:AB159"/>
    <mergeCell ref="AC158:AC159"/>
    <mergeCell ref="A160:A161"/>
    <mergeCell ref="B160:B161"/>
    <mergeCell ref="X160:Z161"/>
    <mergeCell ref="AA160:AA161"/>
    <mergeCell ref="AB160:AB161"/>
    <mergeCell ref="AC160:AC161"/>
    <mergeCell ref="AD156:AD157"/>
    <mergeCell ref="AE156:AE157"/>
    <mergeCell ref="AF156:AF157"/>
    <mergeCell ref="AG156:AG157"/>
    <mergeCell ref="AF158:AF159"/>
    <mergeCell ref="AG158:AG159"/>
    <mergeCell ref="A156:A157"/>
    <mergeCell ref="B156:B157"/>
    <mergeCell ref="R156:T157"/>
    <mergeCell ref="AA156:AA157"/>
    <mergeCell ref="AB156:AB157"/>
    <mergeCell ref="AC156:AC157"/>
    <mergeCell ref="AD152:AD153"/>
    <mergeCell ref="AE152:AE153"/>
    <mergeCell ref="AD154:AD155"/>
    <mergeCell ref="AE154:AE155"/>
    <mergeCell ref="AF152:AF153"/>
    <mergeCell ref="AG152:AG153"/>
    <mergeCell ref="AF154:AF155"/>
    <mergeCell ref="AG154:AG155"/>
    <mergeCell ref="A154:A155"/>
    <mergeCell ref="B154:B155"/>
    <mergeCell ref="O154:Q155"/>
    <mergeCell ref="AA154:AA155"/>
    <mergeCell ref="AB154:AB155"/>
    <mergeCell ref="AC154:AC155"/>
    <mergeCell ref="A152:A153"/>
    <mergeCell ref="B152:B153"/>
    <mergeCell ref="AF148:AF149"/>
    <mergeCell ref="AG148:AG149"/>
    <mergeCell ref="L152:N153"/>
    <mergeCell ref="AA152:AA153"/>
    <mergeCell ref="AB152:AB153"/>
    <mergeCell ref="AC152:AC153"/>
    <mergeCell ref="AD150:AD151"/>
    <mergeCell ref="AE150:AE151"/>
    <mergeCell ref="AF150:AF151"/>
    <mergeCell ref="AG150:AG151"/>
    <mergeCell ref="AD148:AD149"/>
    <mergeCell ref="AE148:AE149"/>
    <mergeCell ref="AB150:AB151"/>
    <mergeCell ref="AC150:AC151"/>
    <mergeCell ref="AB148:AB149"/>
    <mergeCell ref="AC148:AC149"/>
    <mergeCell ref="F148:H149"/>
    <mergeCell ref="AA148:AA149"/>
    <mergeCell ref="I150:K151"/>
    <mergeCell ref="AA150:AA151"/>
    <mergeCell ref="A150:A151"/>
    <mergeCell ref="B150:B151"/>
    <mergeCell ref="A148:A149"/>
    <mergeCell ref="B148:B149"/>
    <mergeCell ref="AB146:AB147"/>
    <mergeCell ref="AC146:AC147"/>
    <mergeCell ref="A146:A147"/>
    <mergeCell ref="B146:B147"/>
    <mergeCell ref="C146:E147"/>
    <mergeCell ref="AA146:AA147"/>
    <mergeCell ref="AD146:AD147"/>
    <mergeCell ref="AE146:AE147"/>
    <mergeCell ref="AF131:AF132"/>
    <mergeCell ref="AG131:AG132"/>
    <mergeCell ref="AF146:AF147"/>
    <mergeCell ref="AG146:AG147"/>
    <mergeCell ref="AD131:AD132"/>
    <mergeCell ref="AE131:AE132"/>
    <mergeCell ref="U145:W145"/>
    <mergeCell ref="X145:Z145"/>
    <mergeCell ref="C145:E145"/>
    <mergeCell ref="F145:H145"/>
    <mergeCell ref="I145:K145"/>
    <mergeCell ref="L145:N145"/>
    <mergeCell ref="O145:Q145"/>
    <mergeCell ref="R145:T145"/>
    <mergeCell ref="A129:A130"/>
    <mergeCell ref="B129:B130"/>
    <mergeCell ref="AD129:AD130"/>
    <mergeCell ref="AE129:AE130"/>
    <mergeCell ref="U129:W130"/>
    <mergeCell ref="AA129:AA130"/>
    <mergeCell ref="AB129:AB130"/>
    <mergeCell ref="AC129:AC130"/>
    <mergeCell ref="A131:A132"/>
    <mergeCell ref="B131:B132"/>
    <mergeCell ref="X131:Z132"/>
    <mergeCell ref="AA131:AA132"/>
    <mergeCell ref="AB131:AB132"/>
    <mergeCell ref="AC131:AC132"/>
    <mergeCell ref="AD127:AD128"/>
    <mergeCell ref="AE127:AE128"/>
    <mergeCell ref="AF127:AF128"/>
    <mergeCell ref="AG127:AG128"/>
    <mergeCell ref="AF129:AF130"/>
    <mergeCell ref="AG129:AG130"/>
    <mergeCell ref="A127:A128"/>
    <mergeCell ref="B127:B128"/>
    <mergeCell ref="R127:T128"/>
    <mergeCell ref="AA127:AA128"/>
    <mergeCell ref="AB127:AB128"/>
    <mergeCell ref="AC127:AC128"/>
    <mergeCell ref="AD123:AD124"/>
    <mergeCell ref="AE123:AE124"/>
    <mergeCell ref="AD125:AD126"/>
    <mergeCell ref="AE125:AE126"/>
    <mergeCell ref="AF123:AF124"/>
    <mergeCell ref="AG123:AG124"/>
    <mergeCell ref="AF125:AF126"/>
    <mergeCell ref="AG125:AG126"/>
    <mergeCell ref="A125:A126"/>
    <mergeCell ref="B125:B126"/>
    <mergeCell ref="O125:Q126"/>
    <mergeCell ref="AA125:AA126"/>
    <mergeCell ref="AB125:AB126"/>
    <mergeCell ref="AC125:AC126"/>
    <mergeCell ref="A123:A124"/>
    <mergeCell ref="B123:B124"/>
    <mergeCell ref="AF119:AF120"/>
    <mergeCell ref="AG119:AG120"/>
    <mergeCell ref="L123:N124"/>
    <mergeCell ref="AA123:AA124"/>
    <mergeCell ref="AB123:AB124"/>
    <mergeCell ref="AC123:AC124"/>
    <mergeCell ref="AD121:AD122"/>
    <mergeCell ref="AE121:AE122"/>
    <mergeCell ref="AF121:AF122"/>
    <mergeCell ref="AG121:AG122"/>
    <mergeCell ref="AD119:AD120"/>
    <mergeCell ref="AE119:AE120"/>
    <mergeCell ref="AB121:AB122"/>
    <mergeCell ref="AC121:AC122"/>
    <mergeCell ref="AB119:AB120"/>
    <mergeCell ref="AC119:AC120"/>
    <mergeCell ref="F119:H120"/>
    <mergeCell ref="AA119:AA120"/>
    <mergeCell ref="I121:K122"/>
    <mergeCell ref="AA121:AA122"/>
    <mergeCell ref="A121:A122"/>
    <mergeCell ref="B121:B122"/>
    <mergeCell ref="A119:A120"/>
    <mergeCell ref="B119:B120"/>
    <mergeCell ref="AB117:AB118"/>
    <mergeCell ref="AC117:AC118"/>
    <mergeCell ref="A117:A118"/>
    <mergeCell ref="B117:B118"/>
    <mergeCell ref="C117:E118"/>
    <mergeCell ref="AA117:AA118"/>
    <mergeCell ref="AD117:AD118"/>
    <mergeCell ref="AE117:AE118"/>
    <mergeCell ref="AF103:AF104"/>
    <mergeCell ref="AG103:AG104"/>
    <mergeCell ref="AF117:AF118"/>
    <mergeCell ref="AG117:AG118"/>
    <mergeCell ref="AD103:AD104"/>
    <mergeCell ref="AE103:AE104"/>
    <mergeCell ref="U116:W116"/>
    <mergeCell ref="X116:Z116"/>
    <mergeCell ref="C116:E116"/>
    <mergeCell ref="F116:H116"/>
    <mergeCell ref="I116:K116"/>
    <mergeCell ref="L116:N116"/>
    <mergeCell ref="O116:Q116"/>
    <mergeCell ref="R116:T116"/>
    <mergeCell ref="AD101:AD102"/>
    <mergeCell ref="AE101:AE102"/>
    <mergeCell ref="U101:W102"/>
    <mergeCell ref="AA101:AA102"/>
    <mergeCell ref="AB101:AB102"/>
    <mergeCell ref="AC101:AC102"/>
    <mergeCell ref="AF101:AF102"/>
    <mergeCell ref="AG101:AG102"/>
    <mergeCell ref="A103:A104"/>
    <mergeCell ref="B103:B104"/>
    <mergeCell ref="X103:Z104"/>
    <mergeCell ref="AA103:AA104"/>
    <mergeCell ref="AB103:AB104"/>
    <mergeCell ref="AC103:AC104"/>
    <mergeCell ref="A101:A102"/>
    <mergeCell ref="B101:B102"/>
    <mergeCell ref="AF97:AF98"/>
    <mergeCell ref="AG97:AG98"/>
    <mergeCell ref="AD99:AD100"/>
    <mergeCell ref="AE99:AE100"/>
    <mergeCell ref="AF99:AF100"/>
    <mergeCell ref="AG99:AG100"/>
    <mergeCell ref="AD97:AD98"/>
    <mergeCell ref="AE97:AE98"/>
    <mergeCell ref="AF95:AF96"/>
    <mergeCell ref="AG95:AG96"/>
    <mergeCell ref="AD93:AD94"/>
    <mergeCell ref="AE93:AE94"/>
    <mergeCell ref="A99:A100"/>
    <mergeCell ref="B99:B100"/>
    <mergeCell ref="R99:T100"/>
    <mergeCell ref="AA99:AA100"/>
    <mergeCell ref="AB99:AB100"/>
    <mergeCell ref="AC99:AC100"/>
    <mergeCell ref="AB97:AB98"/>
    <mergeCell ref="AC97:AC98"/>
    <mergeCell ref="AD95:AD96"/>
    <mergeCell ref="AE95:AE96"/>
    <mergeCell ref="A97:A98"/>
    <mergeCell ref="B97:B98"/>
    <mergeCell ref="O97:Q98"/>
    <mergeCell ref="AA97:AA98"/>
    <mergeCell ref="AC93:AC94"/>
    <mergeCell ref="A95:A96"/>
    <mergeCell ref="B95:B96"/>
    <mergeCell ref="L95:N96"/>
    <mergeCell ref="AA95:AA96"/>
    <mergeCell ref="AB95:AB96"/>
    <mergeCell ref="AC95:AC96"/>
    <mergeCell ref="A93:A94"/>
    <mergeCell ref="B93:B94"/>
    <mergeCell ref="AF89:AF90"/>
    <mergeCell ref="AG89:AG90"/>
    <mergeCell ref="AF93:AF94"/>
    <mergeCell ref="AG93:AG94"/>
    <mergeCell ref="AF91:AF92"/>
    <mergeCell ref="AG91:AG92"/>
    <mergeCell ref="AE91:AE92"/>
    <mergeCell ref="AB89:AB90"/>
    <mergeCell ref="AC89:AC90"/>
    <mergeCell ref="AB91:AB92"/>
    <mergeCell ref="AC91:AC92"/>
    <mergeCell ref="I93:K94"/>
    <mergeCell ref="AA93:AA94"/>
    <mergeCell ref="AD89:AD90"/>
    <mergeCell ref="AE89:AE90"/>
    <mergeCell ref="AB93:AB94"/>
    <mergeCell ref="AA89:AA90"/>
    <mergeCell ref="A91:A92"/>
    <mergeCell ref="B91:B92"/>
    <mergeCell ref="F91:H92"/>
    <mergeCell ref="AA91:AA92"/>
    <mergeCell ref="AD91:AD92"/>
    <mergeCell ref="R88:T88"/>
    <mergeCell ref="U88:W88"/>
    <mergeCell ref="X88:Z88"/>
    <mergeCell ref="A89:A90"/>
    <mergeCell ref="B89:B90"/>
    <mergeCell ref="C89:E90"/>
    <mergeCell ref="AC74:AC75"/>
    <mergeCell ref="AD74:AD75"/>
    <mergeCell ref="AE74:AE75"/>
    <mergeCell ref="AF74:AF75"/>
    <mergeCell ref="AG74:AG75"/>
    <mergeCell ref="C88:E88"/>
    <mergeCell ref="F88:H88"/>
    <mergeCell ref="I88:K88"/>
    <mergeCell ref="L88:N88"/>
    <mergeCell ref="O88:Q88"/>
    <mergeCell ref="AC72:AC73"/>
    <mergeCell ref="AD72:AD73"/>
    <mergeCell ref="AE72:AE73"/>
    <mergeCell ref="AF72:AF73"/>
    <mergeCell ref="AG72:AG73"/>
    <mergeCell ref="A74:A75"/>
    <mergeCell ref="B74:B75"/>
    <mergeCell ref="X74:Z75"/>
    <mergeCell ref="AA74:AA75"/>
    <mergeCell ref="AB74:AB75"/>
    <mergeCell ref="AC70:AC71"/>
    <mergeCell ref="AD70:AD71"/>
    <mergeCell ref="AE70:AE71"/>
    <mergeCell ref="AF70:AF71"/>
    <mergeCell ref="AG70:AG71"/>
    <mergeCell ref="A72:A73"/>
    <mergeCell ref="B72:B73"/>
    <mergeCell ref="U72:W73"/>
    <mergeCell ref="AA72:AA73"/>
    <mergeCell ref="AB72:AB73"/>
    <mergeCell ref="AC68:AC69"/>
    <mergeCell ref="AD68:AD69"/>
    <mergeCell ref="AE68:AE69"/>
    <mergeCell ref="AF68:AF69"/>
    <mergeCell ref="AG68:AG69"/>
    <mergeCell ref="A70:A71"/>
    <mergeCell ref="B70:B71"/>
    <mergeCell ref="R70:T71"/>
    <mergeCell ref="AA70:AA71"/>
    <mergeCell ref="AB70:AB71"/>
    <mergeCell ref="AC66:AC67"/>
    <mergeCell ref="AD66:AD67"/>
    <mergeCell ref="AE66:AE67"/>
    <mergeCell ref="AF66:AF67"/>
    <mergeCell ref="AG66:AG67"/>
    <mergeCell ref="A68:A69"/>
    <mergeCell ref="B68:B69"/>
    <mergeCell ref="O68:Q69"/>
    <mergeCell ref="AA68:AA69"/>
    <mergeCell ref="AB68:AB69"/>
    <mergeCell ref="AC64:AC65"/>
    <mergeCell ref="AD64:AD65"/>
    <mergeCell ref="AE64:AE65"/>
    <mergeCell ref="AF64:AF65"/>
    <mergeCell ref="AG64:AG65"/>
    <mergeCell ref="A66:A67"/>
    <mergeCell ref="B66:B67"/>
    <mergeCell ref="L66:N67"/>
    <mergeCell ref="AA66:AA67"/>
    <mergeCell ref="AB66:AB67"/>
    <mergeCell ref="AC62:AC63"/>
    <mergeCell ref="AD62:AD63"/>
    <mergeCell ref="AE62:AE63"/>
    <mergeCell ref="AF62:AF63"/>
    <mergeCell ref="AG62:AG63"/>
    <mergeCell ref="A64:A65"/>
    <mergeCell ref="B64:B65"/>
    <mergeCell ref="I64:K65"/>
    <mergeCell ref="AA64:AA65"/>
    <mergeCell ref="AB64:AB65"/>
    <mergeCell ref="AF60:AF61"/>
    <mergeCell ref="AB60:AB61"/>
    <mergeCell ref="AC60:AC61"/>
    <mergeCell ref="AD60:AD61"/>
    <mergeCell ref="AE60:AE61"/>
    <mergeCell ref="A62:A63"/>
    <mergeCell ref="B62:B63"/>
    <mergeCell ref="F62:H63"/>
    <mergeCell ref="AA62:AA63"/>
    <mergeCell ref="AB62:AB63"/>
    <mergeCell ref="A60:A61"/>
    <mergeCell ref="B60:B61"/>
    <mergeCell ref="C60:E61"/>
    <mergeCell ref="AA60:AA61"/>
    <mergeCell ref="X59:Z59"/>
    <mergeCell ref="C59:E59"/>
    <mergeCell ref="F59:H59"/>
    <mergeCell ref="AG38:AG39"/>
    <mergeCell ref="AG36:AG37"/>
    <mergeCell ref="AE38:AE39"/>
    <mergeCell ref="I59:K59"/>
    <mergeCell ref="L59:N59"/>
    <mergeCell ref="AB46:AB47"/>
    <mergeCell ref="AC46:AC47"/>
    <mergeCell ref="O59:Q59"/>
    <mergeCell ref="R59:T59"/>
    <mergeCell ref="U59:W59"/>
    <mergeCell ref="AD46:AD47"/>
    <mergeCell ref="AG40:AG41"/>
    <mergeCell ref="AG60:AG61"/>
    <mergeCell ref="AA44:AA45"/>
    <mergeCell ref="AB44:AB45"/>
    <mergeCell ref="AC44:AC45"/>
    <mergeCell ref="AF40:AF41"/>
    <mergeCell ref="AD44:AD45"/>
    <mergeCell ref="AA42:AA43"/>
    <mergeCell ref="AB42:AB43"/>
    <mergeCell ref="AC42:AC43"/>
    <mergeCell ref="AD42:AD43"/>
    <mergeCell ref="R13:T14"/>
    <mergeCell ref="AC36:AC37"/>
    <mergeCell ref="R31:T31"/>
    <mergeCell ref="U15:W16"/>
    <mergeCell ref="X17:Z18"/>
    <mergeCell ref="AC17:AC18"/>
    <mergeCell ref="AA17:AA18"/>
    <mergeCell ref="AA38:AA39"/>
    <mergeCell ref="I31:K31"/>
    <mergeCell ref="AG42:AG43"/>
    <mergeCell ref="AE42:AE43"/>
    <mergeCell ref="AF42:AF43"/>
    <mergeCell ref="X31:Z31"/>
    <mergeCell ref="AA40:AA41"/>
    <mergeCell ref="AE40:AE41"/>
    <mergeCell ref="AF38:AF39"/>
    <mergeCell ref="AG34:AG35"/>
    <mergeCell ref="AD36:AD37"/>
    <mergeCell ref="R2:T2"/>
    <mergeCell ref="U2:W2"/>
    <mergeCell ref="AB17:AB18"/>
    <mergeCell ref="O11:Q12"/>
    <mergeCell ref="L31:N31"/>
    <mergeCell ref="C2:E2"/>
    <mergeCell ref="F2:H2"/>
    <mergeCell ref="I2:K2"/>
    <mergeCell ref="C31:E31"/>
    <mergeCell ref="F31:H31"/>
    <mergeCell ref="AD40:AD41"/>
    <mergeCell ref="AB38:AB39"/>
    <mergeCell ref="AC38:AC39"/>
    <mergeCell ref="AD38:AD39"/>
    <mergeCell ref="L2:N2"/>
    <mergeCell ref="AA13:AA14"/>
    <mergeCell ref="AB13:AB14"/>
    <mergeCell ref="AA32:AA33"/>
    <mergeCell ref="X2:Z2"/>
    <mergeCell ref="O2:Q2"/>
    <mergeCell ref="B13:B14"/>
    <mergeCell ref="A32:A33"/>
    <mergeCell ref="B32:B33"/>
    <mergeCell ref="U31:W31"/>
    <mergeCell ref="O31:Q31"/>
    <mergeCell ref="B17:B18"/>
    <mergeCell ref="A17:A18"/>
    <mergeCell ref="A13:A14"/>
    <mergeCell ref="A15:A16"/>
    <mergeCell ref="B15:B16"/>
    <mergeCell ref="AD13:AD14"/>
    <mergeCell ref="AF36:AF37"/>
    <mergeCell ref="AF32:AF33"/>
    <mergeCell ref="AC34:AC35"/>
    <mergeCell ref="AE34:AE35"/>
    <mergeCell ref="AF34:AF35"/>
    <mergeCell ref="AE36:AE37"/>
    <mergeCell ref="AD32:AD33"/>
    <mergeCell ref="AC32:AC33"/>
    <mergeCell ref="AD34:AD35"/>
    <mergeCell ref="L38:N39"/>
    <mergeCell ref="O40:Q41"/>
    <mergeCell ref="A44:A45"/>
    <mergeCell ref="B44:B45"/>
    <mergeCell ref="AE15:AE16"/>
    <mergeCell ref="AA15:AA16"/>
    <mergeCell ref="AB32:AB33"/>
    <mergeCell ref="C32:E33"/>
    <mergeCell ref="AB40:AB41"/>
    <mergeCell ref="AC40:AC41"/>
    <mergeCell ref="A46:A47"/>
    <mergeCell ref="B46:B47"/>
    <mergeCell ref="AA46:AA47"/>
    <mergeCell ref="X46:Z47"/>
    <mergeCell ref="A38:A39"/>
    <mergeCell ref="B38:B39"/>
    <mergeCell ref="R42:T43"/>
    <mergeCell ref="U44:W45"/>
    <mergeCell ref="A40:A41"/>
    <mergeCell ref="B40:B41"/>
    <mergeCell ref="A42:A43"/>
    <mergeCell ref="B42:B43"/>
    <mergeCell ref="A34:A35"/>
    <mergeCell ref="B34:B35"/>
    <mergeCell ref="AG46:AG47"/>
    <mergeCell ref="AE46:AE47"/>
    <mergeCell ref="AF46:AF47"/>
    <mergeCell ref="AG44:AG45"/>
    <mergeCell ref="AE44:AE45"/>
    <mergeCell ref="AF44:AF45"/>
    <mergeCell ref="AA34:AA35"/>
    <mergeCell ref="AB34:AB35"/>
    <mergeCell ref="F34:H35"/>
    <mergeCell ref="A36:A37"/>
    <mergeCell ref="B36:B37"/>
    <mergeCell ref="AA36:AA37"/>
    <mergeCell ref="AB36:AB37"/>
    <mergeCell ref="I36:K37"/>
    <mergeCell ref="AD3:AD4"/>
    <mergeCell ref="AG3:AG4"/>
    <mergeCell ref="AE3:AE4"/>
    <mergeCell ref="AA9:AA10"/>
    <mergeCell ref="AG7:AG8"/>
    <mergeCell ref="AF3:AF4"/>
    <mergeCell ref="AE7:AE8"/>
    <mergeCell ref="AG9:AG10"/>
    <mergeCell ref="AE9:AE10"/>
    <mergeCell ref="AD5:AD6"/>
    <mergeCell ref="AG32:AG33"/>
    <mergeCell ref="AG17:AG18"/>
    <mergeCell ref="AE17:AE18"/>
    <mergeCell ref="AF17:AF18"/>
    <mergeCell ref="AE32:AE33"/>
    <mergeCell ref="AD7:AD8"/>
    <mergeCell ref="AD17:AD18"/>
    <mergeCell ref="AD9:AD10"/>
    <mergeCell ref="AD15:AD16"/>
    <mergeCell ref="AD11:AD12"/>
    <mergeCell ref="AG13:AG14"/>
    <mergeCell ref="AG15:AG16"/>
    <mergeCell ref="AF15:AF16"/>
    <mergeCell ref="AF13:AF14"/>
    <mergeCell ref="A7:A8"/>
    <mergeCell ref="A9:A10"/>
    <mergeCell ref="A11:A12"/>
    <mergeCell ref="B7:B8"/>
    <mergeCell ref="B11:B12"/>
    <mergeCell ref="AE13:AE14"/>
    <mergeCell ref="AB15:AB16"/>
    <mergeCell ref="AC15:AC16"/>
    <mergeCell ref="AC11:AC12"/>
    <mergeCell ref="AC13:AC14"/>
    <mergeCell ref="AB11:AB12"/>
    <mergeCell ref="AG5:AG6"/>
    <mergeCell ref="AE5:AE6"/>
    <mergeCell ref="AF5:AF6"/>
    <mergeCell ref="AF7:AF8"/>
    <mergeCell ref="AG11:AG12"/>
    <mergeCell ref="AF11:AF12"/>
    <mergeCell ref="AF9:AF10"/>
    <mergeCell ref="A3:A4"/>
    <mergeCell ref="A5:A6"/>
    <mergeCell ref="B3:B4"/>
    <mergeCell ref="AA3:AA4"/>
    <mergeCell ref="C3:E4"/>
    <mergeCell ref="F5:H6"/>
    <mergeCell ref="AA7:AA8"/>
    <mergeCell ref="AA11:AA12"/>
    <mergeCell ref="AA5:AA6"/>
    <mergeCell ref="B5:B6"/>
    <mergeCell ref="B9:B10"/>
    <mergeCell ref="L9:N10"/>
    <mergeCell ref="I7:K8"/>
    <mergeCell ref="AE11:AE12"/>
    <mergeCell ref="AC3:AC4"/>
    <mergeCell ref="AB9:AB10"/>
    <mergeCell ref="AB5:AB6"/>
    <mergeCell ref="AC5:AC6"/>
    <mergeCell ref="AC9:AC10"/>
    <mergeCell ref="AC7:AC8"/>
    <mergeCell ref="AB3:AB4"/>
    <mergeCell ref="AB7:AB8"/>
    <mergeCell ref="O230:Q230"/>
    <mergeCell ref="R230:T230"/>
    <mergeCell ref="U230:W230"/>
    <mergeCell ref="X230:Z230"/>
    <mergeCell ref="C230:E230"/>
    <mergeCell ref="F230:H230"/>
    <mergeCell ref="I230:K230"/>
    <mergeCell ref="L230:N230"/>
    <mergeCell ref="AB231:AB232"/>
    <mergeCell ref="AC231:AC232"/>
    <mergeCell ref="AD231:AD232"/>
    <mergeCell ref="AE231:AE232"/>
    <mergeCell ref="A231:A232"/>
    <mergeCell ref="B231:B232"/>
    <mergeCell ref="C231:E232"/>
    <mergeCell ref="AA231:AA232"/>
    <mergeCell ref="AF231:AF232"/>
    <mergeCell ref="AG231:AG232"/>
    <mergeCell ref="A233:A234"/>
    <mergeCell ref="B233:B234"/>
    <mergeCell ref="F233:H234"/>
    <mergeCell ref="AA233:AA234"/>
    <mergeCell ref="AB233:AB234"/>
    <mergeCell ref="AC233:AC234"/>
    <mergeCell ref="AD233:AD234"/>
    <mergeCell ref="AE233:AE234"/>
    <mergeCell ref="AF233:AF234"/>
    <mergeCell ref="AG233:AG234"/>
    <mergeCell ref="A235:A236"/>
    <mergeCell ref="B235:B236"/>
    <mergeCell ref="I235:K236"/>
    <mergeCell ref="AA235:AA236"/>
    <mergeCell ref="AB235:AB236"/>
    <mergeCell ref="AC235:AC236"/>
    <mergeCell ref="AD235:AD236"/>
    <mergeCell ref="AE235:AE236"/>
    <mergeCell ref="AF235:AF236"/>
    <mergeCell ref="AG235:AG236"/>
    <mergeCell ref="A237:A238"/>
    <mergeCell ref="B237:B238"/>
    <mergeCell ref="L237:N238"/>
    <mergeCell ref="AA237:AA238"/>
    <mergeCell ref="AB237:AB238"/>
    <mergeCell ref="AC237:AC238"/>
    <mergeCell ref="AD237:AD238"/>
    <mergeCell ref="AE237:AE238"/>
    <mergeCell ref="AF237:AF238"/>
    <mergeCell ref="AG237:AG238"/>
    <mergeCell ref="A239:A240"/>
    <mergeCell ref="B239:B240"/>
    <mergeCell ref="O239:Q240"/>
    <mergeCell ref="AA239:AA240"/>
    <mergeCell ref="AB239:AB240"/>
    <mergeCell ref="AC239:AC240"/>
    <mergeCell ref="AD239:AD240"/>
    <mergeCell ref="AE239:AE240"/>
    <mergeCell ref="AF239:AF240"/>
    <mergeCell ref="AG239:AG240"/>
    <mergeCell ref="A241:A242"/>
    <mergeCell ref="B241:B242"/>
    <mergeCell ref="R241:T242"/>
    <mergeCell ref="AA241:AA242"/>
    <mergeCell ref="AB241:AB242"/>
    <mergeCell ref="AC241:AC242"/>
    <mergeCell ref="AD241:AD242"/>
    <mergeCell ref="AE241:AE242"/>
    <mergeCell ref="AF241:AF242"/>
    <mergeCell ref="AG241:AG242"/>
    <mergeCell ref="A243:A244"/>
    <mergeCell ref="B243:B244"/>
    <mergeCell ref="U243:W244"/>
    <mergeCell ref="AA243:AA244"/>
    <mergeCell ref="AB243:AB244"/>
    <mergeCell ref="AC243:AC244"/>
    <mergeCell ref="AD243:AD244"/>
    <mergeCell ref="AE243:AE244"/>
    <mergeCell ref="A245:A246"/>
    <mergeCell ref="B245:B246"/>
    <mergeCell ref="X245:Z246"/>
    <mergeCell ref="AA245:AA246"/>
    <mergeCell ref="AB245:AB246"/>
    <mergeCell ref="AC245:AC246"/>
    <mergeCell ref="O259:Q259"/>
    <mergeCell ref="R259:T259"/>
    <mergeCell ref="U259:W259"/>
    <mergeCell ref="X259:Z259"/>
    <mergeCell ref="AF243:AF244"/>
    <mergeCell ref="AG243:AG244"/>
    <mergeCell ref="AD245:AD246"/>
    <mergeCell ref="AE245:AE246"/>
    <mergeCell ref="A260:A261"/>
    <mergeCell ref="B260:B261"/>
    <mergeCell ref="C260:E261"/>
    <mergeCell ref="AA260:AA261"/>
    <mergeCell ref="AF245:AF246"/>
    <mergeCell ref="AG245:AG246"/>
    <mergeCell ref="C259:E259"/>
    <mergeCell ref="F259:H259"/>
    <mergeCell ref="I259:K259"/>
    <mergeCell ref="L259:N259"/>
    <mergeCell ref="AD262:AD263"/>
    <mergeCell ref="AE262:AE263"/>
    <mergeCell ref="AB260:AB261"/>
    <mergeCell ref="AC260:AC261"/>
    <mergeCell ref="AD260:AD261"/>
    <mergeCell ref="AE260:AE261"/>
    <mergeCell ref="AD264:AD265"/>
    <mergeCell ref="AE264:AE265"/>
    <mergeCell ref="AF260:AF261"/>
    <mergeCell ref="AG260:AG261"/>
    <mergeCell ref="A262:A263"/>
    <mergeCell ref="B262:B263"/>
    <mergeCell ref="F262:H263"/>
    <mergeCell ref="AA262:AA263"/>
    <mergeCell ref="AB262:AB263"/>
    <mergeCell ref="AC262:AC263"/>
    <mergeCell ref="AD266:AD267"/>
    <mergeCell ref="AE266:AE267"/>
    <mergeCell ref="AF262:AF263"/>
    <mergeCell ref="AG262:AG263"/>
    <mergeCell ref="A264:A265"/>
    <mergeCell ref="B264:B265"/>
    <mergeCell ref="I264:K265"/>
    <mergeCell ref="AA264:AA265"/>
    <mergeCell ref="AB264:AB265"/>
    <mergeCell ref="AC264:AC265"/>
    <mergeCell ref="AD268:AD269"/>
    <mergeCell ref="AE268:AE269"/>
    <mergeCell ref="AF264:AF265"/>
    <mergeCell ref="AG264:AG265"/>
    <mergeCell ref="A266:A267"/>
    <mergeCell ref="B266:B267"/>
    <mergeCell ref="L266:N267"/>
    <mergeCell ref="AA266:AA267"/>
    <mergeCell ref="AB266:AB267"/>
    <mergeCell ref="AC266:AC267"/>
    <mergeCell ref="AD270:AD271"/>
    <mergeCell ref="AE270:AE271"/>
    <mergeCell ref="AF266:AF267"/>
    <mergeCell ref="AG266:AG267"/>
    <mergeCell ref="A268:A269"/>
    <mergeCell ref="B268:B269"/>
    <mergeCell ref="O268:Q269"/>
    <mergeCell ref="AA268:AA269"/>
    <mergeCell ref="AB268:AB269"/>
    <mergeCell ref="AC268:AC269"/>
    <mergeCell ref="AD272:AD273"/>
    <mergeCell ref="AE272:AE273"/>
    <mergeCell ref="AF268:AF269"/>
    <mergeCell ref="AG268:AG269"/>
    <mergeCell ref="A270:A271"/>
    <mergeCell ref="B270:B271"/>
    <mergeCell ref="R270:T271"/>
    <mergeCell ref="AA270:AA271"/>
    <mergeCell ref="AB270:AB271"/>
    <mergeCell ref="AC270:AC271"/>
    <mergeCell ref="AD274:AD275"/>
    <mergeCell ref="AE274:AE275"/>
    <mergeCell ref="AF270:AF271"/>
    <mergeCell ref="AG270:AG271"/>
    <mergeCell ref="A272:A273"/>
    <mergeCell ref="B272:B273"/>
    <mergeCell ref="U272:W273"/>
    <mergeCell ref="AA272:AA273"/>
    <mergeCell ref="AB272:AB273"/>
    <mergeCell ref="AC272:AC273"/>
    <mergeCell ref="AF274:AF275"/>
    <mergeCell ref="AG274:AG275"/>
    <mergeCell ref="AF272:AF273"/>
    <mergeCell ref="AG272:AG273"/>
    <mergeCell ref="A274:A275"/>
    <mergeCell ref="B274:B275"/>
    <mergeCell ref="X274:Z275"/>
    <mergeCell ref="AA274:AA275"/>
    <mergeCell ref="AB274:AB275"/>
    <mergeCell ref="AC274:AC275"/>
  </mergeCells>
  <printOptions/>
  <pageMargins left="0" right="0" top="1.1811023622047245" bottom="0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0"/>
  <sheetViews>
    <sheetView zoomScale="75" zoomScaleNormal="75" zoomScalePageLayoutView="0" workbookViewId="0" topLeftCell="A1">
      <selection activeCell="G44" sqref="G44"/>
    </sheetView>
  </sheetViews>
  <sheetFormatPr defaultColWidth="9.00390625" defaultRowHeight="13.5"/>
  <cols>
    <col min="1" max="1" width="5.625" style="4" customWidth="1"/>
    <col min="2" max="2" width="11.75390625" style="4" customWidth="1"/>
    <col min="3" max="3" width="5.625" style="4" customWidth="1"/>
    <col min="4" max="4" width="11.75390625" style="4" customWidth="1"/>
    <col min="5" max="5" width="5.625" style="4" customWidth="1"/>
    <col min="6" max="6" width="11.75390625" style="4" customWidth="1"/>
    <col min="7" max="7" width="5.625" style="4" customWidth="1"/>
    <col min="8" max="8" width="11.75390625" style="4" customWidth="1"/>
    <col min="9" max="9" width="5.625" style="4" customWidth="1"/>
    <col min="10" max="10" width="11.75390625" style="4" customWidth="1"/>
    <col min="11" max="11" width="5.625" style="4" customWidth="1"/>
    <col min="12" max="12" width="11.75390625" style="4" customWidth="1"/>
    <col min="13" max="16384" width="9.00390625" style="4" customWidth="1"/>
  </cols>
  <sheetData>
    <row r="2" ht="19.5" customHeight="1">
      <c r="A2" s="19" t="s">
        <v>71</v>
      </c>
    </row>
    <row r="3" spans="1:12" ht="13.5" customHeight="1">
      <c r="A3" s="5">
        <v>1</v>
      </c>
      <c r="B3" s="28" t="str">
        <f>IF(A3="","",VLOOKUP(A3,データ２!$A$2:$B$160,2))</f>
        <v>カバラホークス</v>
      </c>
      <c r="C3" s="5">
        <v>2</v>
      </c>
      <c r="D3" s="28" t="str">
        <f>IF(C3="","",VLOOKUP(C3,データ２!$A$2:$B$160,2))</f>
        <v>品川ツインバード</v>
      </c>
      <c r="E3" s="5">
        <v>1</v>
      </c>
      <c r="F3" s="28" t="str">
        <f>IF(E3="","",VLOOKUP(E3,データ２!$A$2:$B$160,2))</f>
        <v>カバラホークス</v>
      </c>
      <c r="G3" s="5">
        <v>5</v>
      </c>
      <c r="H3" s="28" t="str">
        <f>IF(G3="","",VLOOKUP(G3,データ２!$A$2:$B$160,2))</f>
        <v>砧南球友</v>
      </c>
      <c r="I3" s="5">
        <v>4</v>
      </c>
      <c r="J3" s="28" t="str">
        <f>IF(I3="","",VLOOKUP(I3,データ２!$A$2:$B$160,2))</f>
        <v>晴海アポローズ</v>
      </c>
      <c r="K3" s="5">
        <v>5</v>
      </c>
      <c r="L3" s="28" t="str">
        <f>IF(K3="","",VLOOKUP(K3,データ２!$A$2:$B$160,2))</f>
        <v>砧南球友</v>
      </c>
    </row>
    <row r="4" spans="1:12" ht="13.5" customHeight="1">
      <c r="A4" s="17" t="s">
        <v>3</v>
      </c>
      <c r="B4" s="29"/>
      <c r="C4" s="17" t="s">
        <v>13</v>
      </c>
      <c r="D4" s="29"/>
      <c r="E4" s="17" t="s">
        <v>4</v>
      </c>
      <c r="F4" s="29"/>
      <c r="G4" s="17" t="s">
        <v>41</v>
      </c>
      <c r="H4" s="29"/>
      <c r="I4" s="17" t="s">
        <v>46</v>
      </c>
      <c r="J4" s="29"/>
      <c r="K4" s="17" t="s">
        <v>61</v>
      </c>
      <c r="L4" s="29"/>
    </row>
    <row r="5" spans="1:12" ht="13.5" customHeight="1">
      <c r="A5" s="6">
        <v>8</v>
      </c>
      <c r="B5" s="30" t="str">
        <f>IF(A5="","",VLOOKUP(A5,データ２!$A$2:$B$160,2))</f>
        <v>番町エンジェルス</v>
      </c>
      <c r="C5" s="6">
        <v>6</v>
      </c>
      <c r="D5" s="30" t="str">
        <f>IF(C5="","",VLOOKUP(C5,データ２!$A$2:$B$160,2))</f>
        <v>東王ジュニア</v>
      </c>
      <c r="E5" s="6">
        <v>3</v>
      </c>
      <c r="F5" s="30" t="str">
        <f>IF(E5="","",VLOOKUP(E5,データ２!$A$2:$B$160,2))</f>
        <v>フレール</v>
      </c>
      <c r="G5" s="6">
        <v>8</v>
      </c>
      <c r="H5" s="30" t="str">
        <f>IF(G5="","",VLOOKUP(G5,データ２!$A$2:$B$160,2))</f>
        <v>番町エンジェルス</v>
      </c>
      <c r="I5" s="6">
        <v>7</v>
      </c>
      <c r="J5" s="30" t="str">
        <f>IF(I5="","",VLOOKUP(I5,データ２!$A$2:$B$160,2))</f>
        <v>落一アポロ</v>
      </c>
      <c r="K5" s="6">
        <v>7</v>
      </c>
      <c r="L5" s="30" t="str">
        <f>IF(K5="","",VLOOKUP(K5,データ２!$A$2:$B$160,2))</f>
        <v>落一アポロ</v>
      </c>
    </row>
    <row r="6" spans="1:12" ht="13.5" customHeight="1">
      <c r="A6" s="5">
        <v>2</v>
      </c>
      <c r="B6" s="28" t="str">
        <f>IF(A6="","",VLOOKUP(A6,データ２!$A$2:$B$160,2))</f>
        <v>品川ツインバード</v>
      </c>
      <c r="C6" s="5">
        <v>3</v>
      </c>
      <c r="D6" s="28" t="str">
        <f>IF(C6="","",VLOOKUP(C6,データ２!$A$2:$B$160,2))</f>
        <v>フレール</v>
      </c>
      <c r="E6" s="5">
        <v>6</v>
      </c>
      <c r="F6" s="28" t="str">
        <f>IF(E6="","",VLOOKUP(E6,データ２!$A$2:$B$160,2))</f>
        <v>東王ジュニア</v>
      </c>
      <c r="G6" s="5">
        <v>6</v>
      </c>
      <c r="H6" s="28" t="str">
        <f>IF(G6="","",VLOOKUP(G6,データ２!$A$2:$B$160,2))</f>
        <v>東王ジュニア</v>
      </c>
      <c r="I6" s="5">
        <v>5</v>
      </c>
      <c r="J6" s="28" t="str">
        <f>IF(I6="","",VLOOKUP(I6,データ２!$A$2:$B$160,2))</f>
        <v>砧南球友</v>
      </c>
      <c r="K6" s="5">
        <v>1</v>
      </c>
      <c r="L6" s="28" t="str">
        <f>IF(K6="","",VLOOKUP(K6,データ２!$A$2:$B$160,2))</f>
        <v>カバラホークス</v>
      </c>
    </row>
    <row r="7" spans="1:12" ht="13.5" customHeight="1">
      <c r="A7" s="17" t="s">
        <v>5</v>
      </c>
      <c r="B7" s="29"/>
      <c r="C7" s="17" t="s">
        <v>14</v>
      </c>
      <c r="D7" s="29"/>
      <c r="E7" s="17" t="s">
        <v>6</v>
      </c>
      <c r="F7" s="29"/>
      <c r="G7" s="17" t="s">
        <v>42</v>
      </c>
      <c r="H7" s="29"/>
      <c r="I7" s="17" t="s">
        <v>57</v>
      </c>
      <c r="J7" s="29"/>
      <c r="K7" s="17" t="s">
        <v>62</v>
      </c>
      <c r="L7" s="29"/>
    </row>
    <row r="8" spans="1:12" ht="13.5" customHeight="1">
      <c r="A8" s="6">
        <v>7</v>
      </c>
      <c r="B8" s="30" t="str">
        <f>IF(A8="","",VLOOKUP(A8,データ２!$A$2:$B$160,2))</f>
        <v>落一アポロ</v>
      </c>
      <c r="C8" s="6">
        <v>5</v>
      </c>
      <c r="D8" s="30" t="str">
        <f>IF(C8="","",VLOOKUP(C8,データ２!$A$2:$B$160,2))</f>
        <v>砧南球友</v>
      </c>
      <c r="E8" s="6">
        <v>8</v>
      </c>
      <c r="F8" s="30" t="str">
        <f>IF(E8="","",VLOOKUP(E8,データ２!$A$2:$B$160,2))</f>
        <v>番町エンジェルス</v>
      </c>
      <c r="G8" s="6">
        <v>7</v>
      </c>
      <c r="H8" s="30" t="str">
        <f>IF(G8="","",VLOOKUP(G8,データ２!$A$2:$B$160,2))</f>
        <v>落一アポロ</v>
      </c>
      <c r="I8" s="6">
        <v>6</v>
      </c>
      <c r="J8" s="30" t="str">
        <f>IF(I8="","",VLOOKUP(I8,データ２!$A$2:$B$160,2))</f>
        <v>東王ジュニア</v>
      </c>
      <c r="K8" s="6">
        <v>2</v>
      </c>
      <c r="L8" s="30" t="str">
        <f>IF(K8="","",VLOOKUP(K8,データ２!$A$2:$B$160,2))</f>
        <v>品川ツインバード</v>
      </c>
    </row>
    <row r="9" spans="1:12" ht="13.5" customHeight="1">
      <c r="A9" s="5">
        <v>3</v>
      </c>
      <c r="B9" s="28" t="str">
        <f>IF(A9="","",VLOOKUP(A9,データ２!$A$2:$B$160,2))</f>
        <v>フレール</v>
      </c>
      <c r="C9" s="5">
        <v>2</v>
      </c>
      <c r="D9" s="28" t="str">
        <f>IF(C9="","",VLOOKUP(C9,データ２!$A$2:$B$160,2))</f>
        <v>品川ツインバード</v>
      </c>
      <c r="E9" s="5">
        <v>1</v>
      </c>
      <c r="F9" s="28" t="str">
        <f>IF(E9="","",VLOOKUP(E9,データ２!$A$2:$B$160,2))</f>
        <v>カバラホークス</v>
      </c>
      <c r="G9" s="5">
        <v>1</v>
      </c>
      <c r="H9" s="28" t="str">
        <f>IF(G9="","",VLOOKUP(G9,データ２!$A$2:$B$160,2))</f>
        <v>カバラホークス</v>
      </c>
      <c r="I9" s="5">
        <v>1</v>
      </c>
      <c r="J9" s="28" t="str">
        <f>IF(I9="","",VLOOKUP(I9,データ２!$A$2:$B$160,2))</f>
        <v>カバラホークス</v>
      </c>
      <c r="K9" s="5">
        <v>7</v>
      </c>
      <c r="L9" s="28" t="str">
        <f>IF(K9="","",VLOOKUP(K9,データ２!$A$2:$B$160,2))</f>
        <v>落一アポロ</v>
      </c>
    </row>
    <row r="10" spans="1:12" ht="13.5" customHeight="1">
      <c r="A10" s="17" t="s">
        <v>7</v>
      </c>
      <c r="B10" s="29"/>
      <c r="C10" s="17" t="s">
        <v>15</v>
      </c>
      <c r="D10" s="29"/>
      <c r="E10" s="17" t="s">
        <v>8</v>
      </c>
      <c r="F10" s="29"/>
      <c r="G10" s="17" t="s">
        <v>43</v>
      </c>
      <c r="H10" s="29"/>
      <c r="I10" s="17" t="s">
        <v>58</v>
      </c>
      <c r="J10" s="29"/>
      <c r="K10" s="17" t="s">
        <v>63</v>
      </c>
      <c r="L10" s="29"/>
    </row>
    <row r="11" spans="1:12" ht="13.5" customHeight="1">
      <c r="A11" s="6">
        <v>6</v>
      </c>
      <c r="B11" s="30" t="str">
        <f>IF(A11="","",VLOOKUP(A11,データ２!$A$2:$B$160,2))</f>
        <v>東王ジュニア</v>
      </c>
      <c r="C11" s="6">
        <v>8</v>
      </c>
      <c r="D11" s="30" t="str">
        <f>IF(C11="","",VLOOKUP(C11,データ２!$A$2:$B$160,2))</f>
        <v>番町エンジェルス</v>
      </c>
      <c r="E11" s="6">
        <v>6</v>
      </c>
      <c r="F11" s="30" t="str">
        <f>IF(E11="","",VLOOKUP(E11,データ２!$A$2:$B$160,2))</f>
        <v>東王ジュニア</v>
      </c>
      <c r="G11" s="6">
        <v>5</v>
      </c>
      <c r="H11" s="30" t="str">
        <f>IF(G11="","",VLOOKUP(G11,データ２!$A$2:$B$160,2))</f>
        <v>砧南球友</v>
      </c>
      <c r="I11" s="6">
        <v>4</v>
      </c>
      <c r="J11" s="30" t="str">
        <f>IF(I11="","",VLOOKUP(I11,データ２!$A$2:$B$160,2))</f>
        <v>晴海アポローズ</v>
      </c>
      <c r="K11" s="6">
        <v>8</v>
      </c>
      <c r="L11" s="30" t="str">
        <f>IF(K11="","",VLOOKUP(K11,データ２!$A$2:$B$160,2))</f>
        <v>番町エンジェルス</v>
      </c>
    </row>
    <row r="12" spans="1:11" ht="13.5" customHeight="1">
      <c r="A12" s="5">
        <v>4</v>
      </c>
      <c r="B12" s="28" t="str">
        <f>IF(A12="","",VLOOKUP(A12,データ２!$A$2:$B$160,2))</f>
        <v>晴海アポローズ</v>
      </c>
      <c r="C12" s="5">
        <v>3</v>
      </c>
      <c r="D12" s="28" t="str">
        <f>IF(C12="","",VLOOKUP(C12,データ２!$A$2:$B$160,2))</f>
        <v>フレール</v>
      </c>
      <c r="E12" s="5">
        <v>2</v>
      </c>
      <c r="F12" s="28" t="str">
        <f>IF(E12="","",VLOOKUP(E12,データ２!$A$2:$B$160,2))</f>
        <v>品川ツインバード</v>
      </c>
      <c r="G12" s="5">
        <v>2</v>
      </c>
      <c r="H12" s="28" t="str">
        <f>IF(G12="","",VLOOKUP(G12,データ２!$A$2:$B$160,2))</f>
        <v>品川ツインバード</v>
      </c>
      <c r="I12" s="5">
        <v>2</v>
      </c>
      <c r="J12" s="28" t="str">
        <f>IF(I12="","",VLOOKUP(I12,データ２!$A$2:$B$160,2))</f>
        <v>品川ツインバード</v>
      </c>
      <c r="K12" s="5"/>
    </row>
    <row r="13" spans="1:10" ht="13.5" customHeight="1">
      <c r="A13" s="17" t="s">
        <v>9</v>
      </c>
      <c r="B13" s="29"/>
      <c r="C13" s="17" t="s">
        <v>16</v>
      </c>
      <c r="D13" s="29"/>
      <c r="E13" s="17" t="s">
        <v>10</v>
      </c>
      <c r="F13" s="29"/>
      <c r="G13" s="17" t="s">
        <v>44</v>
      </c>
      <c r="H13" s="29"/>
      <c r="I13" s="17" t="s">
        <v>59</v>
      </c>
      <c r="J13" s="29"/>
    </row>
    <row r="14" spans="1:10" ht="13.5" customHeight="1">
      <c r="A14" s="6">
        <v>5</v>
      </c>
      <c r="B14" s="30" t="str">
        <f>IF(A14="","",VLOOKUP(A14,データ２!$A$2:$B$160,2))</f>
        <v>砧南球友</v>
      </c>
      <c r="C14" s="6">
        <v>7</v>
      </c>
      <c r="D14" s="30" t="str">
        <f>IF(C14="","",VLOOKUP(C14,データ２!$A$2:$B$160,2))</f>
        <v>落一アポロ</v>
      </c>
      <c r="E14" s="6">
        <v>5</v>
      </c>
      <c r="F14" s="30" t="str">
        <f>IF(E14="","",VLOOKUP(E14,データ２!$A$2:$B$160,2))</f>
        <v>砧南球友</v>
      </c>
      <c r="G14" s="6">
        <v>4</v>
      </c>
      <c r="H14" s="30" t="str">
        <f>IF(G14="","",VLOOKUP(G14,データ２!$A$2:$B$160,2))</f>
        <v>晴海アポローズ</v>
      </c>
      <c r="I14" s="6">
        <v>3</v>
      </c>
      <c r="J14" s="30" t="str">
        <f>IF(I14="","",VLOOKUP(I14,データ２!$A$2:$B$160,2))</f>
        <v>フレール</v>
      </c>
    </row>
    <row r="15" spans="1:10" ht="13.5" customHeight="1">
      <c r="A15" s="5">
        <v>1</v>
      </c>
      <c r="B15" s="28" t="str">
        <f>IF(A15="","",VLOOKUP(A15,データ２!$A$2:$B$160,2))</f>
        <v>カバラホークス</v>
      </c>
      <c r="C15" s="5">
        <v>4</v>
      </c>
      <c r="D15" s="28" t="str">
        <f>IF(C15="","",VLOOKUP(C15,データ２!$A$2:$B$160,2))</f>
        <v>晴海アポローズ</v>
      </c>
      <c r="E15" s="5">
        <v>3</v>
      </c>
      <c r="F15" s="28" t="str">
        <f>IF(E15="","",VLOOKUP(E15,データ２!$A$2:$B$160,2))</f>
        <v>フレール</v>
      </c>
      <c r="G15" s="5">
        <v>3</v>
      </c>
      <c r="H15" s="28" t="str">
        <f>IF(G15="","",VLOOKUP(G15,データ２!$A$2:$B$160,2))</f>
        <v>フレール</v>
      </c>
      <c r="I15" s="5">
        <v>4</v>
      </c>
      <c r="J15" s="28" t="str">
        <f>IF(I15="","",VLOOKUP(I15,データ２!$A$2:$B$160,2))</f>
        <v>晴海アポローズ</v>
      </c>
    </row>
    <row r="16" spans="1:10" ht="13.5" customHeight="1">
      <c r="A16" s="17" t="s">
        <v>11</v>
      </c>
      <c r="B16" s="29"/>
      <c r="C16" s="17" t="s">
        <v>17</v>
      </c>
      <c r="D16" s="29"/>
      <c r="E16" s="17" t="s">
        <v>12</v>
      </c>
      <c r="F16" s="29"/>
      <c r="G16" s="17" t="s">
        <v>45</v>
      </c>
      <c r="H16" s="29"/>
      <c r="I16" s="17" t="s">
        <v>60</v>
      </c>
      <c r="J16" s="29"/>
    </row>
    <row r="17" spans="1:10" ht="13.5" customHeight="1">
      <c r="A17" s="6">
        <v>7</v>
      </c>
      <c r="B17" s="30" t="str">
        <f>IF(A17="","",VLOOKUP(A17,データ２!$A$2:$B$160,2))</f>
        <v>落一アポロ</v>
      </c>
      <c r="C17" s="6">
        <v>6</v>
      </c>
      <c r="D17" s="30" t="str">
        <f>IF(C17="","",VLOOKUP(C17,データ２!$A$2:$B$160,2))</f>
        <v>東王ジュニア</v>
      </c>
      <c r="E17" s="6">
        <v>4</v>
      </c>
      <c r="F17" s="30" t="str">
        <f>IF(E17="","",VLOOKUP(E17,データ２!$A$2:$B$160,2))</f>
        <v>晴海アポローズ</v>
      </c>
      <c r="G17" s="6">
        <v>8</v>
      </c>
      <c r="H17" s="30" t="str">
        <f>IF(G17="","",VLOOKUP(G17,データ２!$A$2:$B$160,2))</f>
        <v>番町エンジェルス</v>
      </c>
      <c r="I17" s="6">
        <v>8</v>
      </c>
      <c r="J17" s="30" t="str">
        <f>IF(I17="","",VLOOKUP(I17,データ２!$A$2:$B$160,2))</f>
        <v>番町エンジェルス</v>
      </c>
    </row>
    <row r="18" ht="13.5" customHeight="1"/>
    <row r="19" ht="19.5" customHeight="1">
      <c r="A19" s="19" t="s">
        <v>72</v>
      </c>
    </row>
    <row r="20" spans="1:12" ht="13.5" customHeight="1">
      <c r="A20" s="5">
        <f>+A3+8</f>
        <v>9</v>
      </c>
      <c r="B20" s="28" t="str">
        <f>IF(A20="","",VLOOKUP(A20,データ２!$A$2:$B$160,2))</f>
        <v>本村クラブ</v>
      </c>
      <c r="C20" s="5">
        <f>+C3+8</f>
        <v>10</v>
      </c>
      <c r="D20" s="28" t="str">
        <f>IF(C20="","",VLOOKUP(C20,データ２!$A$2:$B$160,2))</f>
        <v>レッドファイヤーズ</v>
      </c>
      <c r="E20" s="5">
        <f>+E3+8</f>
        <v>9</v>
      </c>
      <c r="F20" s="28" t="str">
        <f>IF(E20="","",VLOOKUP(E20,データ２!$A$2:$B$160,2))</f>
        <v>本村クラブ</v>
      </c>
      <c r="G20" s="5">
        <f>+G3+8</f>
        <v>13</v>
      </c>
      <c r="H20" s="28" t="str">
        <f>IF(G20="","",VLOOKUP(G20,データ２!$A$2:$B$160,2))</f>
        <v>ヤングホークス</v>
      </c>
      <c r="I20" s="5">
        <f>+I3+8</f>
        <v>12</v>
      </c>
      <c r="J20" s="28" t="str">
        <f>IF(I20="","",VLOOKUP(I20,データ２!$A$2:$B$160,2))</f>
        <v>雑司ヶ谷ヤング</v>
      </c>
      <c r="K20" s="5">
        <f>+K3+8</f>
        <v>13</v>
      </c>
      <c r="L20" s="28" t="str">
        <f>IF(K20="","",VLOOKUP(K20,データ２!$A$2:$B$160,2))</f>
        <v>ヤングホークス</v>
      </c>
    </row>
    <row r="21" spans="1:12" ht="13.5" customHeight="1">
      <c r="A21" s="17" t="s">
        <v>26</v>
      </c>
      <c r="B21" s="29"/>
      <c r="C21" s="17" t="s">
        <v>27</v>
      </c>
      <c r="D21" s="29"/>
      <c r="E21" s="17" t="s">
        <v>28</v>
      </c>
      <c r="F21" s="29"/>
      <c r="G21" s="17" t="s">
        <v>47</v>
      </c>
      <c r="H21" s="29"/>
      <c r="I21" s="17" t="s">
        <v>52</v>
      </c>
      <c r="J21" s="29"/>
      <c r="K21" s="17" t="s">
        <v>68</v>
      </c>
      <c r="L21" s="29"/>
    </row>
    <row r="22" spans="1:12" ht="13.5" customHeight="1">
      <c r="A22" s="6">
        <f>+A5+8</f>
        <v>16</v>
      </c>
      <c r="B22" s="30" t="str">
        <f>IF(A22="","",VLOOKUP(A22,データ２!$A$2:$B$160,2))</f>
        <v>大雲寺スターズ</v>
      </c>
      <c r="C22" s="6">
        <f>+C5+8</f>
        <v>14</v>
      </c>
      <c r="D22" s="30" t="str">
        <f>IF(C22="","",VLOOKUP(C22,データ２!$A$2:$B$160,2))</f>
        <v>大森ファイターズ</v>
      </c>
      <c r="E22" s="6">
        <f>+E5+8</f>
        <v>11</v>
      </c>
      <c r="F22" s="30" t="str">
        <f>IF(E22="","",VLOOKUP(E22,データ２!$A$2:$B$160,2))</f>
        <v>フィールドキッズ</v>
      </c>
      <c r="G22" s="6">
        <f>+G5+8</f>
        <v>16</v>
      </c>
      <c r="H22" s="30" t="str">
        <f>IF(G22="","",VLOOKUP(G22,データ２!$A$2:$B$160,2))</f>
        <v>大雲寺スターズ</v>
      </c>
      <c r="I22" s="6">
        <f>+I5+8</f>
        <v>15</v>
      </c>
      <c r="J22" s="30" t="str">
        <f>IF(I22="","",VLOOKUP(I22,データ２!$A$2:$B$160,2))</f>
        <v>怒涛ジャガーズ</v>
      </c>
      <c r="K22" s="6">
        <f>+K5+8</f>
        <v>15</v>
      </c>
      <c r="L22" s="30" t="str">
        <f>IF(K22="","",VLOOKUP(K22,データ２!$A$2:$B$160,2))</f>
        <v>怒涛ジャガーズ</v>
      </c>
    </row>
    <row r="23" spans="1:12" ht="13.5" customHeight="1">
      <c r="A23" s="5">
        <f>+A6+8</f>
        <v>10</v>
      </c>
      <c r="B23" s="28" t="str">
        <f>IF(A23="","",VLOOKUP(A23,データ２!$A$2:$B$160,2))</f>
        <v>レッドファイヤーズ</v>
      </c>
      <c r="C23" s="5">
        <f>+C6+8</f>
        <v>11</v>
      </c>
      <c r="D23" s="28" t="str">
        <f>IF(C23="","",VLOOKUP(C23,データ２!$A$2:$B$160,2))</f>
        <v>フィールドキッズ</v>
      </c>
      <c r="E23" s="5">
        <f>+E6+8</f>
        <v>14</v>
      </c>
      <c r="F23" s="28" t="str">
        <f>IF(E23="","",VLOOKUP(E23,データ２!$A$2:$B$160,2))</f>
        <v>大森ファイターズ</v>
      </c>
      <c r="G23" s="5">
        <f>+G6+8</f>
        <v>14</v>
      </c>
      <c r="H23" s="28" t="str">
        <f>IF(G23="","",VLOOKUP(G23,データ２!$A$2:$B$160,2))</f>
        <v>大森ファイターズ</v>
      </c>
      <c r="I23" s="5">
        <f>+I6+8</f>
        <v>13</v>
      </c>
      <c r="J23" s="28" t="str">
        <f>IF(I23="","",VLOOKUP(I23,データ２!$A$2:$B$160,2))</f>
        <v>ヤングホークス</v>
      </c>
      <c r="K23" s="5">
        <f>+K6+8</f>
        <v>9</v>
      </c>
      <c r="L23" s="28" t="str">
        <f>IF(K23="","",VLOOKUP(K23,データ２!$A$2:$B$160,2))</f>
        <v>本村クラブ</v>
      </c>
    </row>
    <row r="24" spans="1:12" ht="13.5" customHeight="1">
      <c r="A24" s="17" t="s">
        <v>29</v>
      </c>
      <c r="B24" s="29"/>
      <c r="C24" s="17" t="s">
        <v>30</v>
      </c>
      <c r="D24" s="29"/>
      <c r="E24" s="17" t="s">
        <v>31</v>
      </c>
      <c r="F24" s="29"/>
      <c r="G24" s="17" t="s">
        <v>48</v>
      </c>
      <c r="H24" s="29"/>
      <c r="I24" s="17" t="s">
        <v>64</v>
      </c>
      <c r="J24" s="29"/>
      <c r="K24" s="17" t="s">
        <v>69</v>
      </c>
      <c r="L24" s="29"/>
    </row>
    <row r="25" spans="1:12" ht="13.5" customHeight="1">
      <c r="A25" s="6">
        <f>+A8+8</f>
        <v>15</v>
      </c>
      <c r="B25" s="30" t="str">
        <f>IF(A25="","",VLOOKUP(A25,データ２!$A$2:$B$160,2))</f>
        <v>怒涛ジャガーズ</v>
      </c>
      <c r="C25" s="6">
        <f>+C8+8</f>
        <v>13</v>
      </c>
      <c r="D25" s="30" t="str">
        <f>IF(C25="","",VLOOKUP(C25,データ２!$A$2:$B$160,2))</f>
        <v>ヤングホークス</v>
      </c>
      <c r="E25" s="6">
        <f>+E8+8</f>
        <v>16</v>
      </c>
      <c r="F25" s="30" t="str">
        <f>IF(E25="","",VLOOKUP(E25,データ２!$A$2:$B$160,2))</f>
        <v>大雲寺スターズ</v>
      </c>
      <c r="G25" s="6">
        <f>+G8+8</f>
        <v>15</v>
      </c>
      <c r="H25" s="30" t="str">
        <f>IF(G25="","",VLOOKUP(G25,データ２!$A$2:$B$160,2))</f>
        <v>怒涛ジャガーズ</v>
      </c>
      <c r="I25" s="6">
        <f>+I8+8</f>
        <v>14</v>
      </c>
      <c r="J25" s="30" t="str">
        <f>IF(I25="","",VLOOKUP(I25,データ２!$A$2:$B$160,2))</f>
        <v>大森ファイターズ</v>
      </c>
      <c r="K25" s="6">
        <f>+K8+8</f>
        <v>10</v>
      </c>
      <c r="L25" s="30" t="str">
        <f>IF(K25="","",VLOOKUP(K25,データ２!$A$2:$B$160,2))</f>
        <v>レッドファイヤーズ</v>
      </c>
    </row>
    <row r="26" spans="1:12" ht="13.5" customHeight="1">
      <c r="A26" s="5">
        <f>+A9+8</f>
        <v>11</v>
      </c>
      <c r="B26" s="28" t="str">
        <f>IF(A26="","",VLOOKUP(A26,データ２!$A$2:$B$160,2))</f>
        <v>フィールドキッズ</v>
      </c>
      <c r="C26" s="5">
        <f>+C9+8</f>
        <v>10</v>
      </c>
      <c r="D26" s="28" t="str">
        <f>IF(C26="","",VLOOKUP(C26,データ２!$A$2:$B$160,2))</f>
        <v>レッドファイヤーズ</v>
      </c>
      <c r="E26" s="5">
        <f>+E9+8</f>
        <v>9</v>
      </c>
      <c r="F26" s="28" t="str">
        <f>IF(E26="","",VLOOKUP(E26,データ２!$A$2:$B$160,2))</f>
        <v>本村クラブ</v>
      </c>
      <c r="G26" s="5">
        <f>+G9+8</f>
        <v>9</v>
      </c>
      <c r="H26" s="28" t="str">
        <f>IF(G26="","",VLOOKUP(G26,データ２!$A$2:$B$160,2))</f>
        <v>本村クラブ</v>
      </c>
      <c r="I26" s="5">
        <f>+I9+8</f>
        <v>9</v>
      </c>
      <c r="J26" s="28" t="str">
        <f>IF(I26="","",VLOOKUP(I26,データ２!$A$2:$B$160,2))</f>
        <v>本村クラブ</v>
      </c>
      <c r="K26" s="5">
        <f>+K9+8</f>
        <v>15</v>
      </c>
      <c r="L26" s="28" t="str">
        <f>IF(K26="","",VLOOKUP(K26,データ２!$A$2:$B$160,2))</f>
        <v>怒涛ジャガーズ</v>
      </c>
    </row>
    <row r="27" spans="1:12" ht="13.5" customHeight="1">
      <c r="A27" s="17" t="s">
        <v>32</v>
      </c>
      <c r="B27" s="29"/>
      <c r="C27" s="17" t="s">
        <v>33</v>
      </c>
      <c r="D27" s="29"/>
      <c r="E27" s="17" t="s">
        <v>34</v>
      </c>
      <c r="F27" s="29"/>
      <c r="G27" s="17" t="s">
        <v>49</v>
      </c>
      <c r="H27" s="29"/>
      <c r="I27" s="17" t="s">
        <v>65</v>
      </c>
      <c r="J27" s="29"/>
      <c r="K27" s="17" t="s">
        <v>70</v>
      </c>
      <c r="L27" s="29"/>
    </row>
    <row r="28" spans="1:12" ht="13.5" customHeight="1">
      <c r="A28" s="6">
        <f>+A11+8</f>
        <v>14</v>
      </c>
      <c r="B28" s="30" t="str">
        <f>IF(A28="","",VLOOKUP(A28,データ２!$A$2:$B$160,2))</f>
        <v>大森ファイターズ</v>
      </c>
      <c r="C28" s="6">
        <f>+C11+8</f>
        <v>16</v>
      </c>
      <c r="D28" s="30" t="str">
        <f>IF(C28="","",VLOOKUP(C28,データ２!$A$2:$B$160,2))</f>
        <v>大雲寺スターズ</v>
      </c>
      <c r="E28" s="6">
        <f>+E11+8</f>
        <v>14</v>
      </c>
      <c r="F28" s="30" t="str">
        <f>IF(E28="","",VLOOKUP(E28,データ２!$A$2:$B$160,2))</f>
        <v>大森ファイターズ</v>
      </c>
      <c r="G28" s="6">
        <f>+G11+8</f>
        <v>13</v>
      </c>
      <c r="H28" s="30" t="str">
        <f>IF(G28="","",VLOOKUP(G28,データ２!$A$2:$B$160,2))</f>
        <v>ヤングホークス</v>
      </c>
      <c r="I28" s="6">
        <f>+I11+8</f>
        <v>12</v>
      </c>
      <c r="J28" s="30" t="str">
        <f>IF(I28="","",VLOOKUP(I28,データ２!$A$2:$B$160,2))</f>
        <v>雑司ヶ谷ヤング</v>
      </c>
      <c r="K28" s="6">
        <f>+K11+8</f>
        <v>16</v>
      </c>
      <c r="L28" s="30" t="str">
        <f>IF(K28="","",VLOOKUP(K28,データ２!$A$2:$B$160,2))</f>
        <v>大雲寺スターズ</v>
      </c>
    </row>
    <row r="29" spans="1:10" ht="13.5" customHeight="1">
      <c r="A29" s="5">
        <f>+A12+8</f>
        <v>12</v>
      </c>
      <c r="B29" s="28" t="str">
        <f>IF(A29="","",VLOOKUP(A29,データ２!$A$2:$B$160,2))</f>
        <v>雑司ヶ谷ヤング</v>
      </c>
      <c r="C29" s="5">
        <f>+C12+8</f>
        <v>11</v>
      </c>
      <c r="D29" s="28" t="str">
        <f>IF(C29="","",VLOOKUP(C29,データ２!$A$2:$B$160,2))</f>
        <v>フィールドキッズ</v>
      </c>
      <c r="E29" s="5">
        <f>+E12+8</f>
        <v>10</v>
      </c>
      <c r="F29" s="28" t="str">
        <f>IF(E29="","",VLOOKUP(E29,データ２!$A$2:$B$160,2))</f>
        <v>レッドファイヤーズ</v>
      </c>
      <c r="G29" s="5">
        <f>+G12+8</f>
        <v>10</v>
      </c>
      <c r="H29" s="28" t="str">
        <f>IF(G29="","",VLOOKUP(G29,データ２!$A$2:$B$160,2))</f>
        <v>レッドファイヤーズ</v>
      </c>
      <c r="I29" s="5">
        <f>+I12+8</f>
        <v>10</v>
      </c>
      <c r="J29" s="28" t="str">
        <f>IF(I29="","",VLOOKUP(I29,データ２!$A$2:$B$160,2))</f>
        <v>レッドファイヤーズ</v>
      </c>
    </row>
    <row r="30" spans="1:10" ht="13.5" customHeight="1">
      <c r="A30" s="17" t="s">
        <v>35</v>
      </c>
      <c r="B30" s="29"/>
      <c r="C30" s="17" t="s">
        <v>36</v>
      </c>
      <c r="D30" s="29"/>
      <c r="E30" s="17" t="s">
        <v>37</v>
      </c>
      <c r="F30" s="29"/>
      <c r="G30" s="17" t="s">
        <v>50</v>
      </c>
      <c r="H30" s="29"/>
      <c r="I30" s="17" t="s">
        <v>66</v>
      </c>
      <c r="J30" s="29"/>
    </row>
    <row r="31" spans="1:10" ht="13.5" customHeight="1">
      <c r="A31" s="6">
        <f>+A14+8</f>
        <v>13</v>
      </c>
      <c r="B31" s="30" t="str">
        <f>IF(A31="","",VLOOKUP(A31,データ２!$A$2:$B$160,2))</f>
        <v>ヤングホークス</v>
      </c>
      <c r="C31" s="6">
        <f>+C14+8</f>
        <v>15</v>
      </c>
      <c r="D31" s="30" t="str">
        <f>IF(C31="","",VLOOKUP(C31,データ２!$A$2:$B$160,2))</f>
        <v>怒涛ジャガーズ</v>
      </c>
      <c r="E31" s="6">
        <f>+E14+8</f>
        <v>13</v>
      </c>
      <c r="F31" s="30" t="str">
        <f>IF(E31="","",VLOOKUP(E31,データ２!$A$2:$B$160,2))</f>
        <v>ヤングホークス</v>
      </c>
      <c r="G31" s="6">
        <f>+G14+8</f>
        <v>12</v>
      </c>
      <c r="H31" s="30" t="str">
        <f>IF(G31="","",VLOOKUP(G31,データ２!$A$2:$B$160,2))</f>
        <v>雑司ヶ谷ヤング</v>
      </c>
      <c r="I31" s="6">
        <f>+I14+8</f>
        <v>11</v>
      </c>
      <c r="J31" s="30" t="str">
        <f>IF(I31="","",VLOOKUP(I31,データ２!$A$2:$B$160,2))</f>
        <v>フィールドキッズ</v>
      </c>
    </row>
    <row r="32" spans="1:10" ht="13.5" customHeight="1">
      <c r="A32" s="5">
        <f>+A15+8</f>
        <v>9</v>
      </c>
      <c r="B32" s="28" t="str">
        <f>IF(A32="","",VLOOKUP(A32,データ２!$A$2:$B$160,2))</f>
        <v>本村クラブ</v>
      </c>
      <c r="C32" s="5">
        <f>+C15+8</f>
        <v>12</v>
      </c>
      <c r="D32" s="28" t="str">
        <f>IF(C32="","",VLOOKUP(C32,データ２!$A$2:$B$160,2))</f>
        <v>雑司ヶ谷ヤング</v>
      </c>
      <c r="E32" s="5">
        <f>+E15+8</f>
        <v>11</v>
      </c>
      <c r="F32" s="28" t="str">
        <f>IF(E32="","",VLOOKUP(E32,データ２!$A$2:$B$160,2))</f>
        <v>フィールドキッズ</v>
      </c>
      <c r="G32" s="5">
        <f>+G15+8</f>
        <v>11</v>
      </c>
      <c r="H32" s="28" t="str">
        <f>IF(G32="","",VLOOKUP(G32,データ２!$A$2:$B$160,2))</f>
        <v>フィールドキッズ</v>
      </c>
      <c r="I32" s="5">
        <f>+I15+8</f>
        <v>12</v>
      </c>
      <c r="J32" s="28" t="str">
        <f>IF(I32="","",VLOOKUP(I32,データ２!$A$2:$B$160,2))</f>
        <v>雑司ヶ谷ヤング</v>
      </c>
    </row>
    <row r="33" spans="1:10" ht="13.5">
      <c r="A33" s="17" t="s">
        <v>38</v>
      </c>
      <c r="B33" s="29"/>
      <c r="C33" s="17" t="s">
        <v>39</v>
      </c>
      <c r="D33" s="29"/>
      <c r="E33" s="17" t="s">
        <v>40</v>
      </c>
      <c r="F33" s="29"/>
      <c r="G33" s="17" t="s">
        <v>51</v>
      </c>
      <c r="H33" s="29"/>
      <c r="I33" s="17" t="s">
        <v>67</v>
      </c>
      <c r="J33" s="29"/>
    </row>
    <row r="34" spans="1:10" ht="13.5">
      <c r="A34" s="6">
        <f>+A17+8</f>
        <v>15</v>
      </c>
      <c r="B34" s="30" t="str">
        <f>IF(A34="","",VLOOKUP(A34,データ２!$A$2:$B$160,2))</f>
        <v>怒涛ジャガーズ</v>
      </c>
      <c r="C34" s="6">
        <f>+C17+8</f>
        <v>14</v>
      </c>
      <c r="D34" s="30" t="str">
        <f>IF(C34="","",VLOOKUP(C34,データ２!$A$2:$B$160,2))</f>
        <v>大森ファイターズ</v>
      </c>
      <c r="E34" s="6">
        <f>+E17+8</f>
        <v>12</v>
      </c>
      <c r="F34" s="30" t="str">
        <f>IF(E34="","",VLOOKUP(E34,データ２!$A$2:$B$160,2))</f>
        <v>雑司ヶ谷ヤング</v>
      </c>
      <c r="G34" s="6">
        <f>+G17+8</f>
        <v>16</v>
      </c>
      <c r="H34" s="30" t="str">
        <f>IF(G34="","",VLOOKUP(G34,データ２!$A$2:$B$160,2))</f>
        <v>大雲寺スターズ</v>
      </c>
      <c r="I34" s="6">
        <f>+I17+8</f>
        <v>16</v>
      </c>
      <c r="J34" s="30" t="str">
        <f>IF(I34="","",VLOOKUP(I34,データ２!$A$2:$B$160,2))</f>
        <v>大雲寺スターズ</v>
      </c>
    </row>
    <row r="36" ht="19.5" customHeight="1">
      <c r="A36" s="19" t="s">
        <v>85</v>
      </c>
    </row>
    <row r="37" spans="1:12" ht="13.5" customHeight="1">
      <c r="A37" s="5">
        <f>+A20+8</f>
        <v>17</v>
      </c>
      <c r="B37" s="28" t="str">
        <f>IF(A37="","",VLOOKUP(A37,データ２!$A$2:$B$160,2))</f>
        <v>リトルロジャース</v>
      </c>
      <c r="C37" s="5">
        <f>+C20+8</f>
        <v>18</v>
      </c>
      <c r="D37" s="28" t="str">
        <f>IF(C37="","",VLOOKUP(C37,データ２!$A$2:$B$160,2))</f>
        <v>春日橋ファイターズ</v>
      </c>
      <c r="E37" s="5">
        <f>+E20+8</f>
        <v>17</v>
      </c>
      <c r="F37" s="28" t="str">
        <f>IF(E37="","",VLOOKUP(E37,データ２!$A$2:$B$160,2))</f>
        <v>リトルロジャース</v>
      </c>
      <c r="G37" s="5">
        <f>+G20+8</f>
        <v>21</v>
      </c>
      <c r="H37" s="28" t="str">
        <f>IF(G37="","",VLOOKUP(G37,データ２!$A$2:$B$160,2))</f>
        <v>赤塚アントラーズ</v>
      </c>
      <c r="I37" s="5">
        <f>+I20+8</f>
        <v>20</v>
      </c>
      <c r="J37" s="28" t="str">
        <f>IF(I37="","",VLOOKUP(I37,データ２!$A$2:$B$160,2))</f>
        <v>八潮ドリームキッズ</v>
      </c>
      <c r="K37" s="5">
        <f>+K20+8</f>
        <v>21</v>
      </c>
      <c r="L37" s="28" t="str">
        <f>IF(K37="","",VLOOKUP(K37,データ２!$A$2:$B$160,2))</f>
        <v>赤塚アントラーズ</v>
      </c>
    </row>
    <row r="38" spans="1:12" ht="13.5" customHeight="1">
      <c r="A38" s="17" t="s">
        <v>91</v>
      </c>
      <c r="B38" s="29"/>
      <c r="C38" s="17" t="s">
        <v>96</v>
      </c>
      <c r="D38" s="29"/>
      <c r="E38" s="17" t="s">
        <v>101</v>
      </c>
      <c r="F38" s="29"/>
      <c r="G38" s="17" t="s">
        <v>106</v>
      </c>
      <c r="H38" s="29"/>
      <c r="I38" s="17" t="s">
        <v>111</v>
      </c>
      <c r="J38" s="29"/>
      <c r="K38" s="17" t="s">
        <v>116</v>
      </c>
      <c r="L38" s="29"/>
    </row>
    <row r="39" spans="1:12" ht="13.5" customHeight="1">
      <c r="A39" s="6">
        <f>+A22+8</f>
        <v>24</v>
      </c>
      <c r="B39" s="30" t="str">
        <f>IF(A39="","",VLOOKUP(A39,データ２!$A$2:$B$160,2))</f>
        <v>高輪クラブ</v>
      </c>
      <c r="C39" s="6">
        <f>+C22+8</f>
        <v>22</v>
      </c>
      <c r="D39" s="30" t="str">
        <f>IF(C39="","",VLOOKUP(C39,データ２!$A$2:$B$160,2))</f>
        <v>菊坂ファイヤーズ</v>
      </c>
      <c r="E39" s="6">
        <f>+E22+8</f>
        <v>19</v>
      </c>
      <c r="F39" s="30" t="str">
        <f>IF(E39="","",VLOOKUP(E39,データ２!$A$2:$B$160,2))</f>
        <v>葛飾アニマルズ</v>
      </c>
      <c r="G39" s="6">
        <f>+G22+8</f>
        <v>24</v>
      </c>
      <c r="H39" s="30" t="str">
        <f>IF(G39="","",VLOOKUP(G39,データ２!$A$2:$B$160,2))</f>
        <v>高輪クラブ</v>
      </c>
      <c r="I39" s="6">
        <f>+I22+8</f>
        <v>23</v>
      </c>
      <c r="J39" s="30" t="str">
        <f>IF(I39="","",VLOOKUP(I39,データ２!$A$2:$B$160,2))</f>
        <v>新宿サニー</v>
      </c>
      <c r="K39" s="6">
        <f>+K22+8</f>
        <v>23</v>
      </c>
      <c r="L39" s="30" t="str">
        <f>IF(K39="","",VLOOKUP(K39,データ２!$A$2:$B$160,2))</f>
        <v>新宿サニー</v>
      </c>
    </row>
    <row r="40" spans="1:12" ht="13.5" customHeight="1">
      <c r="A40" s="5">
        <f>+A23+8</f>
        <v>18</v>
      </c>
      <c r="B40" s="28" t="str">
        <f>IF(A40="","",VLOOKUP(A40,データ２!$A$2:$B$160,2))</f>
        <v>春日橋ファイターズ</v>
      </c>
      <c r="C40" s="5">
        <f>+C23+8</f>
        <v>19</v>
      </c>
      <c r="D40" s="28" t="str">
        <f>IF(C40="","",VLOOKUP(C40,データ２!$A$2:$B$160,2))</f>
        <v>葛飾アニマルズ</v>
      </c>
      <c r="E40" s="5">
        <f>+E23+8</f>
        <v>22</v>
      </c>
      <c r="F40" s="28" t="str">
        <f>IF(E40="","",VLOOKUP(E40,データ２!$A$2:$B$160,2))</f>
        <v>菊坂ファイヤーズ</v>
      </c>
      <c r="G40" s="5">
        <f>+G23+8</f>
        <v>22</v>
      </c>
      <c r="H40" s="28" t="str">
        <f>IF(G40="","",VLOOKUP(G40,データ２!$A$2:$B$160,2))</f>
        <v>菊坂ファイヤーズ</v>
      </c>
      <c r="I40" s="5">
        <f>+I23+8</f>
        <v>21</v>
      </c>
      <c r="J40" s="28" t="str">
        <f>IF(I40="","",VLOOKUP(I40,データ２!$A$2:$B$160,2))</f>
        <v>赤塚アントラーズ</v>
      </c>
      <c r="K40" s="5">
        <f>+K23+8</f>
        <v>17</v>
      </c>
      <c r="L40" s="28" t="str">
        <f>IF(K40="","",VLOOKUP(K40,データ２!$A$2:$B$160,2))</f>
        <v>リトルロジャース</v>
      </c>
    </row>
    <row r="41" spans="1:12" ht="13.5" customHeight="1">
      <c r="A41" s="17" t="s">
        <v>92</v>
      </c>
      <c r="B41" s="29"/>
      <c r="C41" s="17" t="s">
        <v>97</v>
      </c>
      <c r="D41" s="29"/>
      <c r="E41" s="17" t="s">
        <v>102</v>
      </c>
      <c r="F41" s="29"/>
      <c r="G41" s="17" t="s">
        <v>107</v>
      </c>
      <c r="H41" s="29"/>
      <c r="I41" s="17" t="s">
        <v>112</v>
      </c>
      <c r="J41" s="29"/>
      <c r="K41" s="17" t="s">
        <v>117</v>
      </c>
      <c r="L41" s="29"/>
    </row>
    <row r="42" spans="1:12" ht="13.5" customHeight="1">
      <c r="A42" s="6">
        <f>+A25+8</f>
        <v>23</v>
      </c>
      <c r="B42" s="30" t="str">
        <f>IF(A42="","",VLOOKUP(A42,データ２!$A$2:$B$160,2))</f>
        <v>新宿サニー</v>
      </c>
      <c r="C42" s="6">
        <f>+C25+8</f>
        <v>21</v>
      </c>
      <c r="D42" s="30" t="str">
        <f>IF(C42="","",VLOOKUP(C42,データ２!$A$2:$B$160,2))</f>
        <v>赤塚アントラーズ</v>
      </c>
      <c r="E42" s="6">
        <f>+E25+8</f>
        <v>24</v>
      </c>
      <c r="F42" s="30" t="str">
        <f>IF(E42="","",VLOOKUP(E42,データ２!$A$2:$B$160,2))</f>
        <v>高輪クラブ</v>
      </c>
      <c r="G42" s="6">
        <f>+G25+8</f>
        <v>23</v>
      </c>
      <c r="H42" s="30" t="str">
        <f>IF(G42="","",VLOOKUP(G42,データ２!$A$2:$B$160,2))</f>
        <v>新宿サニー</v>
      </c>
      <c r="I42" s="6">
        <f>+I25+8</f>
        <v>22</v>
      </c>
      <c r="J42" s="30" t="str">
        <f>IF(I42="","",VLOOKUP(I42,データ２!$A$2:$B$160,2))</f>
        <v>菊坂ファイヤーズ</v>
      </c>
      <c r="K42" s="6">
        <f>+K25+8</f>
        <v>18</v>
      </c>
      <c r="L42" s="30" t="str">
        <f>IF(K42="","",VLOOKUP(K42,データ２!$A$2:$B$160,2))</f>
        <v>春日橋ファイターズ</v>
      </c>
    </row>
    <row r="43" spans="1:12" ht="13.5" customHeight="1">
      <c r="A43" s="5">
        <f>+A26+8</f>
        <v>19</v>
      </c>
      <c r="B43" s="28" t="str">
        <f>IF(A43="","",VLOOKUP(A43,データ２!$A$2:$B$160,2))</f>
        <v>葛飾アニマルズ</v>
      </c>
      <c r="C43" s="5">
        <f>+C26+8</f>
        <v>18</v>
      </c>
      <c r="D43" s="28" t="str">
        <f>IF(C43="","",VLOOKUP(C43,データ２!$A$2:$B$160,2))</f>
        <v>春日橋ファイターズ</v>
      </c>
      <c r="E43" s="5">
        <f>+E26+8</f>
        <v>17</v>
      </c>
      <c r="F43" s="28" t="str">
        <f>IF(E43="","",VLOOKUP(E43,データ２!$A$2:$B$160,2))</f>
        <v>リトルロジャース</v>
      </c>
      <c r="G43" s="5">
        <f>+G26+8</f>
        <v>17</v>
      </c>
      <c r="H43" s="28" t="str">
        <f>IF(G43="","",VLOOKUP(G43,データ２!$A$2:$B$160,2))</f>
        <v>リトルロジャース</v>
      </c>
      <c r="I43" s="5">
        <f>+I26+8</f>
        <v>17</v>
      </c>
      <c r="J43" s="28" t="str">
        <f>IF(I43="","",VLOOKUP(I43,データ２!$A$2:$B$160,2))</f>
        <v>リトルロジャース</v>
      </c>
      <c r="K43" s="5">
        <f>+K26+8</f>
        <v>23</v>
      </c>
      <c r="L43" s="28" t="str">
        <f>IF(K43="","",VLOOKUP(K43,データ２!$A$2:$B$160,2))</f>
        <v>新宿サニー</v>
      </c>
    </row>
    <row r="44" spans="1:12" ht="13.5" customHeight="1">
      <c r="A44" s="17" t="s">
        <v>93</v>
      </c>
      <c r="B44" s="29"/>
      <c r="C44" s="17" t="s">
        <v>98</v>
      </c>
      <c r="D44" s="29"/>
      <c r="E44" s="17" t="s">
        <v>103</v>
      </c>
      <c r="F44" s="29"/>
      <c r="G44" s="17" t="s">
        <v>108</v>
      </c>
      <c r="H44" s="29"/>
      <c r="I44" s="17" t="s">
        <v>113</v>
      </c>
      <c r="J44" s="29"/>
      <c r="K44" s="17" t="s">
        <v>118</v>
      </c>
      <c r="L44" s="29"/>
    </row>
    <row r="45" spans="1:12" ht="13.5" customHeight="1">
      <c r="A45" s="6">
        <f>+A28+8</f>
        <v>22</v>
      </c>
      <c r="B45" s="30" t="str">
        <f>IF(A45="","",VLOOKUP(A45,データ２!$A$2:$B$160,2))</f>
        <v>菊坂ファイヤーズ</v>
      </c>
      <c r="C45" s="6">
        <f>+C28+8</f>
        <v>24</v>
      </c>
      <c r="D45" s="30" t="str">
        <f>IF(C45="","",VLOOKUP(C45,データ２!$A$2:$B$160,2))</f>
        <v>高輪クラブ</v>
      </c>
      <c r="E45" s="6">
        <f>+E28+8</f>
        <v>22</v>
      </c>
      <c r="F45" s="30" t="str">
        <f>IF(E45="","",VLOOKUP(E45,データ２!$A$2:$B$160,2))</f>
        <v>菊坂ファイヤーズ</v>
      </c>
      <c r="G45" s="6">
        <f>+G28+8</f>
        <v>21</v>
      </c>
      <c r="H45" s="30" t="str">
        <f>IF(G45="","",VLOOKUP(G45,データ２!$A$2:$B$160,2))</f>
        <v>赤塚アントラーズ</v>
      </c>
      <c r="I45" s="6">
        <f>+I28+8</f>
        <v>20</v>
      </c>
      <c r="J45" s="30" t="str">
        <f>IF(I45="","",VLOOKUP(I45,データ２!$A$2:$B$160,2))</f>
        <v>八潮ドリームキッズ</v>
      </c>
      <c r="K45" s="6">
        <f>+K28+8</f>
        <v>24</v>
      </c>
      <c r="L45" s="30" t="str">
        <f>IF(K45="","",VLOOKUP(K45,データ２!$A$2:$B$160,2))</f>
        <v>高輪クラブ</v>
      </c>
    </row>
    <row r="46" spans="1:10" ht="13.5" customHeight="1">
      <c r="A46" s="5">
        <f>+A29+8</f>
        <v>20</v>
      </c>
      <c r="B46" s="28" t="str">
        <f>IF(A46="","",VLOOKUP(A46,データ２!$A$2:$B$160,2))</f>
        <v>八潮ドリームキッズ</v>
      </c>
      <c r="C46" s="5">
        <f>+C29+8</f>
        <v>19</v>
      </c>
      <c r="D46" s="28" t="str">
        <f>IF(C46="","",VLOOKUP(C46,データ２!$A$2:$B$160,2))</f>
        <v>葛飾アニマルズ</v>
      </c>
      <c r="E46" s="5">
        <f>+E29+8</f>
        <v>18</v>
      </c>
      <c r="F46" s="28" t="str">
        <f>IF(E46="","",VLOOKUP(E46,データ２!$A$2:$B$160,2))</f>
        <v>春日橋ファイターズ</v>
      </c>
      <c r="G46" s="5">
        <f>+G29+8</f>
        <v>18</v>
      </c>
      <c r="H46" s="28" t="str">
        <f>IF(G46="","",VLOOKUP(G46,データ２!$A$2:$B$160,2))</f>
        <v>春日橋ファイターズ</v>
      </c>
      <c r="I46" s="5">
        <f>+I29+8</f>
        <v>18</v>
      </c>
      <c r="J46" s="28" t="str">
        <f>IF(I46="","",VLOOKUP(I46,データ２!$A$2:$B$160,2))</f>
        <v>春日橋ファイターズ</v>
      </c>
    </row>
    <row r="47" spans="1:10" ht="13.5" customHeight="1">
      <c r="A47" s="17" t="s">
        <v>94</v>
      </c>
      <c r="B47" s="29"/>
      <c r="C47" s="17" t="s">
        <v>99</v>
      </c>
      <c r="D47" s="29"/>
      <c r="E47" s="17" t="s">
        <v>104</v>
      </c>
      <c r="F47" s="29"/>
      <c r="G47" s="17" t="s">
        <v>109</v>
      </c>
      <c r="H47" s="29"/>
      <c r="I47" s="17" t="s">
        <v>114</v>
      </c>
      <c r="J47" s="29"/>
    </row>
    <row r="48" spans="1:10" ht="13.5" customHeight="1">
      <c r="A48" s="6">
        <f>+A31+8</f>
        <v>21</v>
      </c>
      <c r="B48" s="30" t="str">
        <f>IF(A48="","",VLOOKUP(A48,データ２!$A$2:$B$160,2))</f>
        <v>赤塚アントラーズ</v>
      </c>
      <c r="C48" s="6">
        <f>+C31+8</f>
        <v>23</v>
      </c>
      <c r="D48" s="30" t="str">
        <f>IF(C48="","",VLOOKUP(C48,データ２!$A$2:$B$160,2))</f>
        <v>新宿サニー</v>
      </c>
      <c r="E48" s="6">
        <f>+E31+8</f>
        <v>21</v>
      </c>
      <c r="F48" s="30" t="str">
        <f>IF(E48="","",VLOOKUP(E48,データ２!$A$2:$B$160,2))</f>
        <v>赤塚アントラーズ</v>
      </c>
      <c r="G48" s="6">
        <f>+G31+8</f>
        <v>20</v>
      </c>
      <c r="H48" s="30" t="str">
        <f>IF(G48="","",VLOOKUP(G48,データ２!$A$2:$B$160,2))</f>
        <v>八潮ドリームキッズ</v>
      </c>
      <c r="I48" s="6">
        <f>+I31+8</f>
        <v>19</v>
      </c>
      <c r="J48" s="30" t="str">
        <f>IF(I48="","",VLOOKUP(I48,データ２!$A$2:$B$160,2))</f>
        <v>葛飾アニマルズ</v>
      </c>
    </row>
    <row r="49" spans="1:10" ht="13.5" customHeight="1">
      <c r="A49" s="5">
        <f>+A32+8</f>
        <v>17</v>
      </c>
      <c r="B49" s="28" t="str">
        <f>IF(A49="","",VLOOKUP(A49,データ２!$A$2:$B$160,2))</f>
        <v>リトルロジャース</v>
      </c>
      <c r="C49" s="5">
        <f>+C32+8</f>
        <v>20</v>
      </c>
      <c r="D49" s="28" t="str">
        <f>IF(C49="","",VLOOKUP(C49,データ２!$A$2:$B$160,2))</f>
        <v>八潮ドリームキッズ</v>
      </c>
      <c r="E49" s="5">
        <f>+E32+8</f>
        <v>19</v>
      </c>
      <c r="F49" s="28" t="str">
        <f>IF(E49="","",VLOOKUP(E49,データ２!$A$2:$B$160,2))</f>
        <v>葛飾アニマルズ</v>
      </c>
      <c r="G49" s="5">
        <f>+G32+8</f>
        <v>19</v>
      </c>
      <c r="H49" s="28" t="str">
        <f>IF(G49="","",VLOOKUP(G49,データ２!$A$2:$B$160,2))</f>
        <v>葛飾アニマルズ</v>
      </c>
      <c r="I49" s="5">
        <f>+I32+8</f>
        <v>20</v>
      </c>
      <c r="J49" s="28" t="str">
        <f>IF(I49="","",VLOOKUP(I49,データ２!$A$2:$B$160,2))</f>
        <v>八潮ドリームキッズ</v>
      </c>
    </row>
    <row r="50" spans="1:10" ht="13.5" customHeight="1">
      <c r="A50" s="17" t="s">
        <v>95</v>
      </c>
      <c r="B50" s="29"/>
      <c r="C50" s="17" t="s">
        <v>100</v>
      </c>
      <c r="D50" s="29"/>
      <c r="E50" s="17" t="s">
        <v>105</v>
      </c>
      <c r="F50" s="29"/>
      <c r="G50" s="17" t="s">
        <v>110</v>
      </c>
      <c r="H50" s="29"/>
      <c r="I50" s="17" t="s">
        <v>115</v>
      </c>
      <c r="J50" s="29"/>
    </row>
    <row r="51" spans="1:10" ht="13.5" customHeight="1">
      <c r="A51" s="6">
        <f>+A34+8</f>
        <v>23</v>
      </c>
      <c r="B51" s="30" t="str">
        <f>IF(A51="","",VLOOKUP(A51,データ２!$A$2:$B$160,2))</f>
        <v>新宿サニー</v>
      </c>
      <c r="C51" s="6">
        <f>+C34+8</f>
        <v>22</v>
      </c>
      <c r="D51" s="30" t="str">
        <f>IF(C51="","",VLOOKUP(C51,データ２!$A$2:$B$160,2))</f>
        <v>菊坂ファイヤーズ</v>
      </c>
      <c r="E51" s="6">
        <f>+E34+8</f>
        <v>20</v>
      </c>
      <c r="F51" s="30" t="str">
        <f>IF(E51="","",VLOOKUP(E51,データ２!$A$2:$B$160,2))</f>
        <v>八潮ドリームキッズ</v>
      </c>
      <c r="G51" s="6">
        <f>+G34+8</f>
        <v>24</v>
      </c>
      <c r="H51" s="30" t="str">
        <f>IF(G51="","",VLOOKUP(G51,データ２!$A$2:$B$160,2))</f>
        <v>高輪クラブ</v>
      </c>
      <c r="I51" s="6">
        <f>+I34+8</f>
        <v>24</v>
      </c>
      <c r="J51" s="30" t="str">
        <f>IF(I51="","",VLOOKUP(I51,データ２!$A$2:$B$160,2))</f>
        <v>高輪クラブ</v>
      </c>
    </row>
    <row r="52" ht="13.5" customHeight="1"/>
    <row r="53" ht="19.5" customHeight="1">
      <c r="A53" s="19" t="s">
        <v>86</v>
      </c>
    </row>
    <row r="54" spans="1:12" ht="13.5" customHeight="1">
      <c r="A54" s="5">
        <f>+A37+8</f>
        <v>25</v>
      </c>
      <c r="B54" s="28" t="str">
        <f>IF(A54="","",VLOOKUP(A54,データ２!$A$2:$B$160,2))</f>
        <v>ブラザースクラブ</v>
      </c>
      <c r="C54" s="5">
        <f>+C37+8</f>
        <v>26</v>
      </c>
      <c r="D54" s="28" t="str">
        <f>IF(C54="","",VLOOKUP(C54,データ２!$A$2:$B$160,2))</f>
        <v>文京パワーズ</v>
      </c>
      <c r="E54" s="5">
        <f>+E37+8</f>
        <v>25</v>
      </c>
      <c r="F54" s="28" t="str">
        <f>IF(E54="","",VLOOKUP(E54,データ２!$A$2:$B$160,2))</f>
        <v>ブラザースクラブ</v>
      </c>
      <c r="G54" s="5">
        <f>+G37+8</f>
        <v>29</v>
      </c>
      <c r="H54" s="28" t="str">
        <f>IF(G54="","",VLOOKUP(G54,データ２!$A$2:$B$160,2))</f>
        <v>駒込ベアーズ</v>
      </c>
      <c r="I54" s="5">
        <f>+I37+8</f>
        <v>28</v>
      </c>
      <c r="J54" s="28" t="str">
        <f>IF(I54="","",VLOOKUP(I54,データ２!$A$2:$B$160,2))</f>
        <v>不動パイレーツ</v>
      </c>
      <c r="K54" s="5">
        <f>+K37+8</f>
        <v>29</v>
      </c>
      <c r="L54" s="28" t="str">
        <f>IF(K54="","",VLOOKUP(K54,データ２!$A$2:$B$160,2))</f>
        <v>駒込ベアーズ</v>
      </c>
    </row>
    <row r="55" spans="1:12" ht="13.5" customHeight="1">
      <c r="A55" s="17" t="s">
        <v>119</v>
      </c>
      <c r="B55" s="29"/>
      <c r="C55" s="17" t="s">
        <v>132</v>
      </c>
      <c r="D55" s="29"/>
      <c r="E55" s="17" t="s">
        <v>137</v>
      </c>
      <c r="F55" s="29"/>
      <c r="G55" s="17" t="s">
        <v>142</v>
      </c>
      <c r="H55" s="29"/>
      <c r="I55" s="17" t="s">
        <v>147</v>
      </c>
      <c r="J55" s="29"/>
      <c r="K55" s="17" t="s">
        <v>152</v>
      </c>
      <c r="L55" s="29"/>
    </row>
    <row r="56" spans="1:12" ht="13.5" customHeight="1">
      <c r="A56" s="6">
        <f>+A39+8</f>
        <v>32</v>
      </c>
      <c r="B56" s="30" t="str">
        <f>IF(A56="","",VLOOKUP(A56,データ２!$A$2:$B$160,2))</f>
        <v>鹿骨１丁目ファイターズ</v>
      </c>
      <c r="C56" s="6">
        <f>+C39+8</f>
        <v>30</v>
      </c>
      <c r="D56" s="30" t="str">
        <f>IF(C56="","",VLOOKUP(C56,データ２!$A$2:$B$160,2))</f>
        <v>山野Ｒイーグルス</v>
      </c>
      <c r="E56" s="6">
        <f>+E39+8</f>
        <v>27</v>
      </c>
      <c r="F56" s="30" t="str">
        <f>IF(E56="","",VLOOKUP(E56,データ２!$A$2:$B$160,2))</f>
        <v>桃五少年野球クラブ</v>
      </c>
      <c r="G56" s="6">
        <f>+G39+8</f>
        <v>32</v>
      </c>
      <c r="H56" s="30" t="str">
        <f>IF(G56="","",VLOOKUP(G56,データ２!$A$2:$B$160,2))</f>
        <v>鹿骨１丁目ファイターズ</v>
      </c>
      <c r="I56" s="6">
        <f>+I39+8</f>
        <v>31</v>
      </c>
      <c r="J56" s="30" t="str">
        <f>IF(I56="","",VLOOKUP(I56,データ２!$A$2:$B$160,2))</f>
        <v>東雲メッツ</v>
      </c>
      <c r="K56" s="6">
        <f>+K39+8</f>
        <v>31</v>
      </c>
      <c r="L56" s="30" t="str">
        <f>IF(K56="","",VLOOKUP(K56,データ２!$A$2:$B$160,2))</f>
        <v>東雲メッツ</v>
      </c>
    </row>
    <row r="57" spans="1:12" ht="13.5" customHeight="1">
      <c r="A57" s="5">
        <f>+A40+8</f>
        <v>26</v>
      </c>
      <c r="B57" s="28" t="str">
        <f>IF(A57="","",VLOOKUP(A57,データ２!$A$2:$B$160,2))</f>
        <v>文京パワーズ</v>
      </c>
      <c r="C57" s="5">
        <f>+C40+8</f>
        <v>27</v>
      </c>
      <c r="D57" s="28" t="str">
        <f>IF(C57="","",VLOOKUP(C57,データ２!$A$2:$B$160,2))</f>
        <v>桃五少年野球クラブ</v>
      </c>
      <c r="E57" s="5">
        <f>+E40+8</f>
        <v>30</v>
      </c>
      <c r="F57" s="28" t="str">
        <f>IF(E57="","",VLOOKUP(E57,データ２!$A$2:$B$160,2))</f>
        <v>山野Ｒイーグルス</v>
      </c>
      <c r="G57" s="5">
        <f>+G40+8</f>
        <v>30</v>
      </c>
      <c r="H57" s="28" t="str">
        <f>IF(G57="","",VLOOKUP(G57,データ２!$A$2:$B$160,2))</f>
        <v>山野Ｒイーグルス</v>
      </c>
      <c r="I57" s="5">
        <f>+I40+8</f>
        <v>29</v>
      </c>
      <c r="J57" s="28" t="str">
        <f>IF(I57="","",VLOOKUP(I57,データ２!$A$2:$B$160,2))</f>
        <v>駒込ベアーズ</v>
      </c>
      <c r="K57" s="5">
        <f>+K40+8</f>
        <v>25</v>
      </c>
      <c r="L57" s="28" t="str">
        <f>IF(K57="","",VLOOKUP(K57,データ２!$A$2:$B$160,2))</f>
        <v>ブラザースクラブ</v>
      </c>
    </row>
    <row r="58" spans="1:12" ht="13.5" customHeight="1">
      <c r="A58" s="17" t="s">
        <v>120</v>
      </c>
      <c r="B58" s="29"/>
      <c r="C58" s="17" t="s">
        <v>133</v>
      </c>
      <c r="D58" s="29"/>
      <c r="E58" s="17" t="s">
        <v>138</v>
      </c>
      <c r="F58" s="29"/>
      <c r="G58" s="17" t="s">
        <v>143</v>
      </c>
      <c r="H58" s="29"/>
      <c r="I58" s="17" t="s">
        <v>148</v>
      </c>
      <c r="J58" s="29"/>
      <c r="K58" s="17" t="s">
        <v>153</v>
      </c>
      <c r="L58" s="29"/>
    </row>
    <row r="59" spans="1:12" ht="13.5" customHeight="1">
      <c r="A59" s="6">
        <f>+A42+8</f>
        <v>31</v>
      </c>
      <c r="B59" s="30" t="str">
        <f>IF(A59="","",VLOOKUP(A59,データ２!$A$2:$B$160,2))</f>
        <v>東雲メッツ</v>
      </c>
      <c r="C59" s="6">
        <f>+C42+8</f>
        <v>29</v>
      </c>
      <c r="D59" s="30" t="str">
        <f>IF(C59="","",VLOOKUP(C59,データ２!$A$2:$B$160,2))</f>
        <v>駒込ベアーズ</v>
      </c>
      <c r="E59" s="6">
        <f>+E42+8</f>
        <v>32</v>
      </c>
      <c r="F59" s="30" t="str">
        <f>IF(E59="","",VLOOKUP(E59,データ２!$A$2:$B$160,2))</f>
        <v>鹿骨１丁目ファイターズ</v>
      </c>
      <c r="G59" s="6">
        <f>+G42+8</f>
        <v>31</v>
      </c>
      <c r="H59" s="30" t="str">
        <f>IF(G59="","",VLOOKUP(G59,データ２!$A$2:$B$160,2))</f>
        <v>東雲メッツ</v>
      </c>
      <c r="I59" s="6">
        <f>+I42+8</f>
        <v>30</v>
      </c>
      <c r="J59" s="30" t="str">
        <f>IF(I59="","",VLOOKUP(I59,データ２!$A$2:$B$160,2))</f>
        <v>山野Ｒイーグルス</v>
      </c>
      <c r="K59" s="6">
        <f>+K42+8</f>
        <v>26</v>
      </c>
      <c r="L59" s="30" t="str">
        <f>IF(K59="","",VLOOKUP(K59,データ２!$A$2:$B$160,2))</f>
        <v>文京パワーズ</v>
      </c>
    </row>
    <row r="60" spans="1:12" ht="13.5" customHeight="1">
      <c r="A60" s="5">
        <f>+A43+8</f>
        <v>27</v>
      </c>
      <c r="B60" s="28" t="str">
        <f>IF(A60="","",VLOOKUP(A60,データ２!$A$2:$B$160,2))</f>
        <v>桃五少年野球クラブ</v>
      </c>
      <c r="C60" s="5">
        <f>+C43+8</f>
        <v>26</v>
      </c>
      <c r="D60" s="28" t="str">
        <f>IF(C60="","",VLOOKUP(C60,データ２!$A$2:$B$160,2))</f>
        <v>文京パワーズ</v>
      </c>
      <c r="E60" s="5">
        <f>+E43+8</f>
        <v>25</v>
      </c>
      <c r="F60" s="28" t="str">
        <f>IF(E60="","",VLOOKUP(E60,データ２!$A$2:$B$160,2))</f>
        <v>ブラザースクラブ</v>
      </c>
      <c r="G60" s="5">
        <f>+G43+8</f>
        <v>25</v>
      </c>
      <c r="H60" s="28" t="str">
        <f>IF(G60="","",VLOOKUP(G60,データ２!$A$2:$B$160,2))</f>
        <v>ブラザースクラブ</v>
      </c>
      <c r="I60" s="5">
        <f>+I43+8</f>
        <v>25</v>
      </c>
      <c r="J60" s="28" t="str">
        <f>IF(I60="","",VLOOKUP(I60,データ２!$A$2:$B$160,2))</f>
        <v>ブラザースクラブ</v>
      </c>
      <c r="K60" s="5">
        <f>+K43+8</f>
        <v>31</v>
      </c>
      <c r="L60" s="28" t="str">
        <f>IF(K60="","",VLOOKUP(K60,データ２!$A$2:$B$160,2))</f>
        <v>東雲メッツ</v>
      </c>
    </row>
    <row r="61" spans="1:12" ht="13.5" customHeight="1">
      <c r="A61" s="17" t="s">
        <v>129</v>
      </c>
      <c r="B61" s="29"/>
      <c r="C61" s="17" t="s">
        <v>134</v>
      </c>
      <c r="D61" s="29"/>
      <c r="E61" s="17" t="s">
        <v>139</v>
      </c>
      <c r="F61" s="29"/>
      <c r="G61" s="17" t="s">
        <v>144</v>
      </c>
      <c r="H61" s="29"/>
      <c r="I61" s="17" t="s">
        <v>149</v>
      </c>
      <c r="J61" s="29"/>
      <c r="K61" s="17" t="s">
        <v>154</v>
      </c>
      <c r="L61" s="29"/>
    </row>
    <row r="62" spans="1:12" ht="13.5" customHeight="1">
      <c r="A62" s="6">
        <f>+A45+8</f>
        <v>30</v>
      </c>
      <c r="B62" s="30" t="str">
        <f>IF(A62="","",VLOOKUP(A62,データ２!$A$2:$B$160,2))</f>
        <v>山野Ｒイーグルス</v>
      </c>
      <c r="C62" s="6">
        <f>+C45+8</f>
        <v>32</v>
      </c>
      <c r="D62" s="30" t="str">
        <f>IF(C62="","",VLOOKUP(C62,データ２!$A$2:$B$160,2))</f>
        <v>鹿骨１丁目ファイターズ</v>
      </c>
      <c r="E62" s="6">
        <f>+E45+8</f>
        <v>30</v>
      </c>
      <c r="F62" s="30" t="str">
        <f>IF(E62="","",VLOOKUP(E62,データ２!$A$2:$B$160,2))</f>
        <v>山野Ｒイーグルス</v>
      </c>
      <c r="G62" s="6">
        <f>+G45+8</f>
        <v>29</v>
      </c>
      <c r="H62" s="30" t="str">
        <f>IF(G62="","",VLOOKUP(G62,データ２!$A$2:$B$160,2))</f>
        <v>駒込ベアーズ</v>
      </c>
      <c r="I62" s="6">
        <f>+I45+8</f>
        <v>28</v>
      </c>
      <c r="J62" s="30" t="str">
        <f>IF(I62="","",VLOOKUP(I62,データ２!$A$2:$B$160,2))</f>
        <v>不動パイレーツ</v>
      </c>
      <c r="K62" s="6">
        <f>+K45+8</f>
        <v>32</v>
      </c>
      <c r="L62" s="30" t="str">
        <f>IF(K62="","",VLOOKUP(K62,データ２!$A$2:$B$160,2))</f>
        <v>鹿骨１丁目ファイターズ</v>
      </c>
    </row>
    <row r="63" spans="1:10" ht="13.5" customHeight="1">
      <c r="A63" s="5">
        <f>+A46+8</f>
        <v>28</v>
      </c>
      <c r="B63" s="28" t="str">
        <f>IF(A63="","",VLOOKUP(A63,データ２!$A$2:$B$160,2))</f>
        <v>不動パイレーツ</v>
      </c>
      <c r="C63" s="5">
        <f>+C46+8</f>
        <v>27</v>
      </c>
      <c r="D63" s="28" t="str">
        <f>IF(C63="","",VLOOKUP(C63,データ２!$A$2:$B$160,2))</f>
        <v>桃五少年野球クラブ</v>
      </c>
      <c r="E63" s="5">
        <f>+E46+8</f>
        <v>26</v>
      </c>
      <c r="F63" s="28" t="str">
        <f>IF(E63="","",VLOOKUP(E63,データ２!$A$2:$B$160,2))</f>
        <v>文京パワーズ</v>
      </c>
      <c r="G63" s="5">
        <f>+G46+8</f>
        <v>26</v>
      </c>
      <c r="H63" s="28" t="str">
        <f>IF(G63="","",VLOOKUP(G63,データ２!$A$2:$B$160,2))</f>
        <v>文京パワーズ</v>
      </c>
      <c r="I63" s="5">
        <f>+I46+8</f>
        <v>26</v>
      </c>
      <c r="J63" s="28" t="str">
        <f>IF(I63="","",VLOOKUP(I63,データ２!$A$2:$B$160,2))</f>
        <v>文京パワーズ</v>
      </c>
    </row>
    <row r="64" spans="1:10" ht="13.5" customHeight="1">
      <c r="A64" s="17" t="s">
        <v>130</v>
      </c>
      <c r="B64" s="29"/>
      <c r="C64" s="17" t="s">
        <v>135</v>
      </c>
      <c r="D64" s="29"/>
      <c r="E64" s="17" t="s">
        <v>140</v>
      </c>
      <c r="F64" s="29"/>
      <c r="G64" s="17" t="s">
        <v>145</v>
      </c>
      <c r="H64" s="29"/>
      <c r="I64" s="17" t="s">
        <v>150</v>
      </c>
      <c r="J64" s="29"/>
    </row>
    <row r="65" spans="1:10" ht="13.5" customHeight="1">
      <c r="A65" s="6">
        <f>+A48+8</f>
        <v>29</v>
      </c>
      <c r="B65" s="30" t="str">
        <f>IF(A65="","",VLOOKUP(A65,データ２!$A$2:$B$160,2))</f>
        <v>駒込ベアーズ</v>
      </c>
      <c r="C65" s="6">
        <f>+C48+8</f>
        <v>31</v>
      </c>
      <c r="D65" s="30" t="str">
        <f>IF(C65="","",VLOOKUP(C65,データ２!$A$2:$B$160,2))</f>
        <v>東雲メッツ</v>
      </c>
      <c r="E65" s="6">
        <f>+E48+8</f>
        <v>29</v>
      </c>
      <c r="F65" s="30" t="str">
        <f>IF(E65="","",VLOOKUP(E65,データ２!$A$2:$B$160,2))</f>
        <v>駒込ベアーズ</v>
      </c>
      <c r="G65" s="6">
        <f>+G48+8</f>
        <v>28</v>
      </c>
      <c r="H65" s="30" t="str">
        <f>IF(G65="","",VLOOKUP(G65,データ２!$A$2:$B$160,2))</f>
        <v>不動パイレーツ</v>
      </c>
      <c r="I65" s="6">
        <f>+I48+8</f>
        <v>27</v>
      </c>
      <c r="J65" s="30" t="str">
        <f>IF(I65="","",VLOOKUP(I65,データ２!$A$2:$B$160,2))</f>
        <v>桃五少年野球クラブ</v>
      </c>
    </row>
    <row r="66" spans="1:10" ht="13.5" customHeight="1">
      <c r="A66" s="5">
        <f>+A49+8</f>
        <v>25</v>
      </c>
      <c r="B66" s="28" t="str">
        <f>IF(A66="","",VLOOKUP(A66,データ２!$A$2:$B$160,2))</f>
        <v>ブラザースクラブ</v>
      </c>
      <c r="C66" s="5">
        <f>+C49+8</f>
        <v>28</v>
      </c>
      <c r="D66" s="28" t="str">
        <f>IF(C66="","",VLOOKUP(C66,データ２!$A$2:$B$160,2))</f>
        <v>不動パイレーツ</v>
      </c>
      <c r="E66" s="5">
        <f>+E49+8</f>
        <v>27</v>
      </c>
      <c r="F66" s="28" t="str">
        <f>IF(E66="","",VLOOKUP(E66,データ２!$A$2:$B$160,2))</f>
        <v>桃五少年野球クラブ</v>
      </c>
      <c r="G66" s="5">
        <f>+G49+8</f>
        <v>27</v>
      </c>
      <c r="H66" s="28" t="str">
        <f>IF(G66="","",VLOOKUP(G66,データ２!$A$2:$B$160,2))</f>
        <v>桃五少年野球クラブ</v>
      </c>
      <c r="I66" s="5">
        <f>+I49+8</f>
        <v>28</v>
      </c>
      <c r="J66" s="28" t="str">
        <f>IF(I66="","",VLOOKUP(I66,データ２!$A$2:$B$160,2))</f>
        <v>不動パイレーツ</v>
      </c>
    </row>
    <row r="67" spans="1:10" ht="13.5">
      <c r="A67" s="17" t="s">
        <v>131</v>
      </c>
      <c r="B67" s="29"/>
      <c r="C67" s="17" t="s">
        <v>136</v>
      </c>
      <c r="D67" s="29"/>
      <c r="E67" s="17" t="s">
        <v>141</v>
      </c>
      <c r="F67" s="29"/>
      <c r="G67" s="17" t="s">
        <v>146</v>
      </c>
      <c r="H67" s="29"/>
      <c r="I67" s="17" t="s">
        <v>151</v>
      </c>
      <c r="J67" s="29"/>
    </row>
    <row r="68" spans="1:10" ht="13.5">
      <c r="A68" s="6">
        <f>+A51+8</f>
        <v>31</v>
      </c>
      <c r="B68" s="30" t="str">
        <f>IF(A68="","",VLOOKUP(A68,データ２!$A$2:$B$160,2))</f>
        <v>東雲メッツ</v>
      </c>
      <c r="C68" s="6">
        <f>+C51+8</f>
        <v>30</v>
      </c>
      <c r="D68" s="30" t="str">
        <f>IF(C68="","",VLOOKUP(C68,データ２!$A$2:$B$160,2))</f>
        <v>山野Ｒイーグルス</v>
      </c>
      <c r="E68" s="6">
        <f>+E51+8</f>
        <v>28</v>
      </c>
      <c r="F68" s="30" t="str">
        <f>IF(E68="","",VLOOKUP(E68,データ２!$A$2:$B$160,2))</f>
        <v>不動パイレーツ</v>
      </c>
      <c r="G68" s="6">
        <f>+G51+8</f>
        <v>32</v>
      </c>
      <c r="H68" s="30" t="str">
        <f>IF(G68="","",VLOOKUP(G68,データ２!$A$2:$B$160,2))</f>
        <v>鹿骨１丁目ファイターズ</v>
      </c>
      <c r="I68" s="6">
        <f>+I51+8</f>
        <v>32</v>
      </c>
      <c r="J68" s="30" t="str">
        <f>IF(I68="","",VLOOKUP(I68,データ２!$A$2:$B$160,2))</f>
        <v>鹿骨１丁目ファイターズ</v>
      </c>
    </row>
    <row r="70" ht="19.5" customHeight="1">
      <c r="A70" s="19" t="s">
        <v>87</v>
      </c>
    </row>
    <row r="71" spans="1:12" ht="13.5" customHeight="1">
      <c r="A71" s="5">
        <f>+A54+8</f>
        <v>33</v>
      </c>
      <c r="B71" s="28" t="str">
        <f>IF(A71="","",VLOOKUP(A71,データ２!$A$2:$B$160,2))</f>
        <v>元加賀</v>
      </c>
      <c r="C71" s="5">
        <f>+C54+8</f>
        <v>34</v>
      </c>
      <c r="D71" s="28" t="str">
        <f>IF(C71="","",VLOOKUP(C71,データ２!$A$2:$B$160,2))</f>
        <v>品川Ｂレーシング</v>
      </c>
      <c r="E71" s="5">
        <f>+E54+8</f>
        <v>33</v>
      </c>
      <c r="F71" s="28" t="str">
        <f>IF(E71="","",VLOOKUP(E71,データ２!$A$2:$B$160,2))</f>
        <v>元加賀</v>
      </c>
      <c r="G71" s="5">
        <f>+G54+8</f>
        <v>37</v>
      </c>
      <c r="H71" s="28" t="str">
        <f>IF(G71="","",VLOOKUP(G71,データ２!$A$2:$B$160,2))</f>
        <v>日本橋ファイターズ</v>
      </c>
      <c r="I71" s="5">
        <f>+I54+8</f>
        <v>36</v>
      </c>
      <c r="J71" s="28" t="str">
        <f>IF(I71="","",VLOOKUP(I71,データ２!$A$2:$B$160,2))</f>
        <v>池雪ジュニアＳ</v>
      </c>
      <c r="K71" s="5">
        <f>+K54+8</f>
        <v>37</v>
      </c>
      <c r="L71" s="28" t="str">
        <f>IF(K71="","",VLOOKUP(K71,データ２!$A$2:$B$160,2))</f>
        <v>日本橋ファイターズ</v>
      </c>
    </row>
    <row r="72" spans="1:12" ht="13.5" customHeight="1">
      <c r="A72" s="17" t="s">
        <v>121</v>
      </c>
      <c r="B72" s="29"/>
      <c r="C72" s="17" t="s">
        <v>158</v>
      </c>
      <c r="D72" s="29"/>
      <c r="E72" s="17" t="s">
        <v>163</v>
      </c>
      <c r="F72" s="29"/>
      <c r="G72" s="17" t="s">
        <v>168</v>
      </c>
      <c r="H72" s="29"/>
      <c r="I72" s="17" t="s">
        <v>173</v>
      </c>
      <c r="J72" s="29"/>
      <c r="K72" s="17" t="s">
        <v>178</v>
      </c>
      <c r="L72" s="29"/>
    </row>
    <row r="73" spans="1:12" ht="13.5" customHeight="1">
      <c r="A73" s="6">
        <f>+A56+8</f>
        <v>40</v>
      </c>
      <c r="B73" s="30" t="str">
        <f>IF(A73="","",VLOOKUP(A73,データ２!$A$2:$B$160,2))</f>
        <v>金町ジャイアンツ</v>
      </c>
      <c r="C73" s="6">
        <f>+C56+8</f>
        <v>38</v>
      </c>
      <c r="D73" s="30" t="str">
        <f>IF(C73="","",VLOOKUP(C73,データ２!$A$2:$B$160,2))</f>
        <v>西田野球クラブ</v>
      </c>
      <c r="E73" s="6">
        <f>+E56+8</f>
        <v>35</v>
      </c>
      <c r="F73" s="30" t="str">
        <f>IF(E73="","",VLOOKUP(E73,データ２!$A$2:$B$160,2))</f>
        <v>茗荷谷クラブ</v>
      </c>
      <c r="G73" s="6">
        <f>+G56+8</f>
        <v>40</v>
      </c>
      <c r="H73" s="30" t="str">
        <f>IF(G73="","",VLOOKUP(G73,データ２!$A$2:$B$160,2))</f>
        <v>金町ジャイアンツ</v>
      </c>
      <c r="I73" s="6">
        <f>+I56+8</f>
        <v>39</v>
      </c>
      <c r="J73" s="30" t="str">
        <f>IF(I73="","",VLOOKUP(I73,データ２!$A$2:$B$160,2))</f>
        <v>葛西ファイターズ</v>
      </c>
      <c r="K73" s="6">
        <f>+K56+8</f>
        <v>39</v>
      </c>
      <c r="L73" s="30" t="str">
        <f>IF(K73="","",VLOOKUP(K73,データ２!$A$2:$B$160,2))</f>
        <v>葛西ファイターズ</v>
      </c>
    </row>
    <row r="74" spans="1:12" ht="13.5" customHeight="1">
      <c r="A74" s="5">
        <f>+A57+8</f>
        <v>34</v>
      </c>
      <c r="B74" s="28" t="str">
        <f>IF(A74="","",VLOOKUP(A74,データ２!$A$2:$B$160,2))</f>
        <v>品川Ｂレーシング</v>
      </c>
      <c r="C74" s="5">
        <f>+C57+8</f>
        <v>35</v>
      </c>
      <c r="D74" s="28" t="str">
        <f>IF(C74="","",VLOOKUP(C74,データ２!$A$2:$B$160,2))</f>
        <v>茗荷谷クラブ</v>
      </c>
      <c r="E74" s="5">
        <f>+E57+8</f>
        <v>38</v>
      </c>
      <c r="F74" s="28" t="str">
        <f>IF(E74="","",VLOOKUP(E74,データ２!$A$2:$B$160,2))</f>
        <v>西田野球クラブ</v>
      </c>
      <c r="G74" s="5">
        <f>+G57+8</f>
        <v>38</v>
      </c>
      <c r="H74" s="28" t="str">
        <f>IF(G74="","",VLOOKUP(G74,データ２!$A$2:$B$160,2))</f>
        <v>西田野球クラブ</v>
      </c>
      <c r="I74" s="5">
        <f>+I57+8</f>
        <v>37</v>
      </c>
      <c r="J74" s="28" t="str">
        <f>IF(I74="","",VLOOKUP(I74,データ２!$A$2:$B$160,2))</f>
        <v>日本橋ファイターズ</v>
      </c>
      <c r="K74" s="5">
        <f>+K57+8</f>
        <v>33</v>
      </c>
      <c r="L74" s="28" t="str">
        <f>IF(K74="","",VLOOKUP(K74,データ２!$A$2:$B$160,2))</f>
        <v>元加賀</v>
      </c>
    </row>
    <row r="75" spans="1:12" ht="13.5" customHeight="1">
      <c r="A75" s="17" t="s">
        <v>122</v>
      </c>
      <c r="B75" s="29"/>
      <c r="C75" s="17" t="s">
        <v>159</v>
      </c>
      <c r="D75" s="29"/>
      <c r="E75" s="17" t="s">
        <v>164</v>
      </c>
      <c r="F75" s="29"/>
      <c r="G75" s="17" t="s">
        <v>169</v>
      </c>
      <c r="H75" s="29"/>
      <c r="I75" s="17" t="s">
        <v>174</v>
      </c>
      <c r="J75" s="29"/>
      <c r="K75" s="17" t="s">
        <v>179</v>
      </c>
      <c r="L75" s="29"/>
    </row>
    <row r="76" spans="1:12" ht="13.5" customHeight="1">
      <c r="A76" s="6">
        <f>+A59+8</f>
        <v>39</v>
      </c>
      <c r="B76" s="30" t="str">
        <f>IF(A76="","",VLOOKUP(A76,データ２!$A$2:$B$160,2))</f>
        <v>葛西ファイターズ</v>
      </c>
      <c r="C76" s="6">
        <f>+C59+8</f>
        <v>37</v>
      </c>
      <c r="D76" s="30" t="str">
        <f>IF(C76="","",VLOOKUP(C76,データ２!$A$2:$B$160,2))</f>
        <v>日本橋ファイターズ</v>
      </c>
      <c r="E76" s="6">
        <f>+E59+8</f>
        <v>40</v>
      </c>
      <c r="F76" s="30" t="str">
        <f>IF(E76="","",VLOOKUP(E76,データ２!$A$2:$B$160,2))</f>
        <v>金町ジャイアンツ</v>
      </c>
      <c r="G76" s="6">
        <f>+G59+8</f>
        <v>39</v>
      </c>
      <c r="H76" s="30" t="str">
        <f>IF(G76="","",VLOOKUP(G76,データ２!$A$2:$B$160,2))</f>
        <v>葛西ファイターズ</v>
      </c>
      <c r="I76" s="6">
        <f>+I59+8</f>
        <v>38</v>
      </c>
      <c r="J76" s="30" t="str">
        <f>IF(I76="","",VLOOKUP(I76,データ２!$A$2:$B$160,2))</f>
        <v>西田野球クラブ</v>
      </c>
      <c r="K76" s="6">
        <f>+K59+8</f>
        <v>34</v>
      </c>
      <c r="L76" s="30" t="str">
        <f>IF(K76="","",VLOOKUP(K76,データ２!$A$2:$B$160,2))</f>
        <v>品川Ｂレーシング</v>
      </c>
    </row>
    <row r="77" spans="1:12" ht="13.5" customHeight="1">
      <c r="A77" s="5">
        <f>+A60+8</f>
        <v>35</v>
      </c>
      <c r="B77" s="28" t="str">
        <f>IF(A77="","",VLOOKUP(A77,データ２!$A$2:$B$160,2))</f>
        <v>茗荷谷クラブ</v>
      </c>
      <c r="C77" s="5">
        <f>+C60+8</f>
        <v>34</v>
      </c>
      <c r="D77" s="28" t="str">
        <f>IF(C77="","",VLOOKUP(C77,データ２!$A$2:$B$160,2))</f>
        <v>品川Ｂレーシング</v>
      </c>
      <c r="E77" s="5">
        <f>+E60+8</f>
        <v>33</v>
      </c>
      <c r="F77" s="28" t="str">
        <f>IF(E77="","",VLOOKUP(E77,データ２!$A$2:$B$160,2))</f>
        <v>元加賀</v>
      </c>
      <c r="G77" s="5">
        <f>+G60+8</f>
        <v>33</v>
      </c>
      <c r="H77" s="28" t="str">
        <f>IF(G77="","",VLOOKUP(G77,データ２!$A$2:$B$160,2))</f>
        <v>元加賀</v>
      </c>
      <c r="I77" s="5">
        <f>+I60+8</f>
        <v>33</v>
      </c>
      <c r="J77" s="28" t="str">
        <f>IF(I77="","",VLOOKUP(I77,データ２!$A$2:$B$160,2))</f>
        <v>元加賀</v>
      </c>
      <c r="K77" s="5">
        <f>+K60+8</f>
        <v>39</v>
      </c>
      <c r="L77" s="28" t="str">
        <f>IF(K77="","",VLOOKUP(K77,データ２!$A$2:$B$160,2))</f>
        <v>葛西ファイターズ</v>
      </c>
    </row>
    <row r="78" spans="1:12" ht="13.5" customHeight="1">
      <c r="A78" s="17" t="s">
        <v>155</v>
      </c>
      <c r="B78" s="29"/>
      <c r="C78" s="17" t="s">
        <v>160</v>
      </c>
      <c r="D78" s="29"/>
      <c r="E78" s="17" t="s">
        <v>165</v>
      </c>
      <c r="F78" s="29"/>
      <c r="G78" s="17" t="s">
        <v>170</v>
      </c>
      <c r="H78" s="29"/>
      <c r="I78" s="17" t="s">
        <v>175</v>
      </c>
      <c r="J78" s="29"/>
      <c r="K78" s="17" t="s">
        <v>180</v>
      </c>
      <c r="L78" s="29"/>
    </row>
    <row r="79" spans="1:12" ht="13.5" customHeight="1">
      <c r="A79" s="6">
        <f>+A62+8</f>
        <v>38</v>
      </c>
      <c r="B79" s="30" t="str">
        <f>IF(A79="","",VLOOKUP(A79,データ２!$A$2:$B$160,2))</f>
        <v>西田野球クラブ</v>
      </c>
      <c r="C79" s="6">
        <f>+C62+8</f>
        <v>40</v>
      </c>
      <c r="D79" s="30" t="str">
        <f>IF(C79="","",VLOOKUP(C79,データ２!$A$2:$B$160,2))</f>
        <v>金町ジャイアンツ</v>
      </c>
      <c r="E79" s="6">
        <f>+E62+8</f>
        <v>38</v>
      </c>
      <c r="F79" s="30" t="str">
        <f>IF(E79="","",VLOOKUP(E79,データ２!$A$2:$B$160,2))</f>
        <v>西田野球クラブ</v>
      </c>
      <c r="G79" s="6">
        <f>+G62+8</f>
        <v>37</v>
      </c>
      <c r="H79" s="30" t="str">
        <f>IF(G79="","",VLOOKUP(G79,データ２!$A$2:$B$160,2))</f>
        <v>日本橋ファイターズ</v>
      </c>
      <c r="I79" s="6">
        <f>+I62+8</f>
        <v>36</v>
      </c>
      <c r="J79" s="30" t="str">
        <f>IF(I79="","",VLOOKUP(I79,データ２!$A$2:$B$160,2))</f>
        <v>池雪ジュニアＳ</v>
      </c>
      <c r="K79" s="6">
        <f>+K62+8</f>
        <v>40</v>
      </c>
      <c r="L79" s="30" t="str">
        <f>IF(K79="","",VLOOKUP(K79,データ２!$A$2:$B$160,2))</f>
        <v>金町ジャイアンツ</v>
      </c>
    </row>
    <row r="80" spans="1:10" ht="13.5" customHeight="1">
      <c r="A80" s="5">
        <f>+A63+8</f>
        <v>36</v>
      </c>
      <c r="B80" s="28" t="str">
        <f>IF(A80="","",VLOOKUP(A80,データ２!$A$2:$B$160,2))</f>
        <v>池雪ジュニアＳ</v>
      </c>
      <c r="C80" s="5">
        <f>+C63+8</f>
        <v>35</v>
      </c>
      <c r="D80" s="28" t="str">
        <f>IF(C80="","",VLOOKUP(C80,データ２!$A$2:$B$160,2))</f>
        <v>茗荷谷クラブ</v>
      </c>
      <c r="E80" s="5">
        <f>+E63+8</f>
        <v>34</v>
      </c>
      <c r="F80" s="28" t="str">
        <f>IF(E80="","",VLOOKUP(E80,データ２!$A$2:$B$160,2))</f>
        <v>品川Ｂレーシング</v>
      </c>
      <c r="G80" s="5">
        <f>+G63+8</f>
        <v>34</v>
      </c>
      <c r="H80" s="28" t="str">
        <f>IF(G80="","",VLOOKUP(G80,データ２!$A$2:$B$160,2))</f>
        <v>品川Ｂレーシング</v>
      </c>
      <c r="I80" s="5">
        <f>+I63+8</f>
        <v>34</v>
      </c>
      <c r="J80" s="28" t="str">
        <f>IF(I80="","",VLOOKUP(I80,データ２!$A$2:$B$160,2))</f>
        <v>品川Ｂレーシング</v>
      </c>
    </row>
    <row r="81" spans="1:10" ht="13.5" customHeight="1">
      <c r="A81" s="17" t="s">
        <v>156</v>
      </c>
      <c r="B81" s="29"/>
      <c r="C81" s="17" t="s">
        <v>161</v>
      </c>
      <c r="D81" s="29"/>
      <c r="E81" s="17" t="s">
        <v>166</v>
      </c>
      <c r="F81" s="29"/>
      <c r="G81" s="17" t="s">
        <v>171</v>
      </c>
      <c r="H81" s="29"/>
      <c r="I81" s="17" t="s">
        <v>176</v>
      </c>
      <c r="J81" s="29"/>
    </row>
    <row r="82" spans="1:10" ht="13.5" customHeight="1">
      <c r="A82" s="6">
        <f>+A65+8</f>
        <v>37</v>
      </c>
      <c r="B82" s="30" t="str">
        <f>IF(A82="","",VLOOKUP(A82,データ２!$A$2:$B$160,2))</f>
        <v>日本橋ファイターズ</v>
      </c>
      <c r="C82" s="6">
        <f>+C65+8</f>
        <v>39</v>
      </c>
      <c r="D82" s="30" t="str">
        <f>IF(C82="","",VLOOKUP(C82,データ２!$A$2:$B$160,2))</f>
        <v>葛西ファイターズ</v>
      </c>
      <c r="E82" s="6">
        <f>+E65+8</f>
        <v>37</v>
      </c>
      <c r="F82" s="30" t="str">
        <f>IF(E82="","",VLOOKUP(E82,データ２!$A$2:$B$160,2))</f>
        <v>日本橋ファイターズ</v>
      </c>
      <c r="G82" s="6">
        <f>+G65+8</f>
        <v>36</v>
      </c>
      <c r="H82" s="30" t="str">
        <f>IF(G82="","",VLOOKUP(G82,データ２!$A$2:$B$160,2))</f>
        <v>池雪ジュニアＳ</v>
      </c>
      <c r="I82" s="6">
        <f>+I65+8</f>
        <v>35</v>
      </c>
      <c r="J82" s="30" t="str">
        <f>IF(I82="","",VLOOKUP(I82,データ２!$A$2:$B$160,2))</f>
        <v>茗荷谷クラブ</v>
      </c>
    </row>
    <row r="83" spans="1:10" ht="13.5" customHeight="1">
      <c r="A83" s="5">
        <f>+A66+8</f>
        <v>33</v>
      </c>
      <c r="B83" s="28" t="str">
        <f>IF(A83="","",VLOOKUP(A83,データ２!$A$2:$B$160,2))</f>
        <v>元加賀</v>
      </c>
      <c r="C83" s="5">
        <f>+C66+8</f>
        <v>36</v>
      </c>
      <c r="D83" s="28" t="str">
        <f>IF(C83="","",VLOOKUP(C83,データ２!$A$2:$B$160,2))</f>
        <v>池雪ジュニアＳ</v>
      </c>
      <c r="E83" s="5">
        <f>+E66+8</f>
        <v>35</v>
      </c>
      <c r="F83" s="28" t="str">
        <f>IF(E83="","",VLOOKUP(E83,データ２!$A$2:$B$160,2))</f>
        <v>茗荷谷クラブ</v>
      </c>
      <c r="G83" s="5">
        <f>+G66+8</f>
        <v>35</v>
      </c>
      <c r="H83" s="28" t="str">
        <f>IF(G83="","",VLOOKUP(G83,データ２!$A$2:$B$160,2))</f>
        <v>茗荷谷クラブ</v>
      </c>
      <c r="I83" s="5">
        <f>+I66+8</f>
        <v>36</v>
      </c>
      <c r="J83" s="28" t="str">
        <f>IF(I83="","",VLOOKUP(I83,データ２!$A$2:$B$160,2))</f>
        <v>池雪ジュニアＳ</v>
      </c>
    </row>
    <row r="84" spans="1:10" ht="13.5" customHeight="1">
      <c r="A84" s="17" t="s">
        <v>157</v>
      </c>
      <c r="B84" s="29"/>
      <c r="C84" s="17" t="s">
        <v>162</v>
      </c>
      <c r="D84" s="29"/>
      <c r="E84" s="17" t="s">
        <v>167</v>
      </c>
      <c r="F84" s="29"/>
      <c r="G84" s="17" t="s">
        <v>172</v>
      </c>
      <c r="H84" s="29"/>
      <c r="I84" s="17" t="s">
        <v>177</v>
      </c>
      <c r="J84" s="29"/>
    </row>
    <row r="85" spans="1:10" ht="13.5" customHeight="1">
      <c r="A85" s="6">
        <f>+A68+8</f>
        <v>39</v>
      </c>
      <c r="B85" s="30" t="str">
        <f>IF(A85="","",VLOOKUP(A85,データ２!$A$2:$B$160,2))</f>
        <v>葛西ファイターズ</v>
      </c>
      <c r="C85" s="6">
        <f>+C68+8</f>
        <v>38</v>
      </c>
      <c r="D85" s="30" t="str">
        <f>IF(C85="","",VLOOKUP(C85,データ２!$A$2:$B$160,2))</f>
        <v>西田野球クラブ</v>
      </c>
      <c r="E85" s="6">
        <f>+E68+8</f>
        <v>36</v>
      </c>
      <c r="F85" s="30" t="str">
        <f>IF(E85="","",VLOOKUP(E85,データ２!$A$2:$B$160,2))</f>
        <v>池雪ジュニアＳ</v>
      </c>
      <c r="G85" s="6">
        <f>+G68+8</f>
        <v>40</v>
      </c>
      <c r="H85" s="30" t="str">
        <f>IF(G85="","",VLOOKUP(G85,データ２!$A$2:$B$160,2))</f>
        <v>金町ジャイアンツ</v>
      </c>
      <c r="I85" s="6">
        <f>+I68+8</f>
        <v>40</v>
      </c>
      <c r="J85" s="30" t="str">
        <f>IF(I85="","",VLOOKUP(I85,データ２!$A$2:$B$160,2))</f>
        <v>金町ジャイアンツ</v>
      </c>
    </row>
    <row r="86" ht="13.5" customHeight="1"/>
    <row r="87" ht="19.5" customHeight="1">
      <c r="A87" s="19" t="s">
        <v>88</v>
      </c>
    </row>
    <row r="88" spans="1:12" ht="13.5" customHeight="1">
      <c r="A88" s="5">
        <f>+A71+8</f>
        <v>41</v>
      </c>
      <c r="B88" s="28" t="str">
        <f>IF(A88="","",VLOOKUP(A88,データ２!$A$2:$B$160,2))</f>
        <v>大島中央</v>
      </c>
      <c r="C88" s="5">
        <f>+C71+8</f>
        <v>42</v>
      </c>
      <c r="D88" s="28" t="str">
        <f>IF(C88="","",VLOOKUP(C88,データ２!$A$2:$B$160,2))</f>
        <v>大塚スネイクス</v>
      </c>
      <c r="E88" s="5">
        <f>+E71+8</f>
        <v>41</v>
      </c>
      <c r="F88" s="28" t="str">
        <f>IF(E88="","",VLOOKUP(E88,データ２!$A$2:$B$160,2))</f>
        <v>大島中央</v>
      </c>
      <c r="G88" s="5">
        <f>+G71+8</f>
        <v>45</v>
      </c>
      <c r="H88" s="28" t="str">
        <f>IF(G88="","",VLOOKUP(G88,データ２!$A$2:$B$160,2))</f>
        <v>ブルースカイズ</v>
      </c>
      <c r="I88" s="5">
        <f>+I71+8</f>
        <v>44</v>
      </c>
      <c r="J88" s="28" t="str">
        <f>IF(I88="","",VLOOKUP(I88,データ２!$A$2:$B$160,2))</f>
        <v>船四アタックス</v>
      </c>
      <c r="K88" s="5">
        <f>+K71+8</f>
        <v>45</v>
      </c>
      <c r="L88" s="28" t="str">
        <f>IF(K88="","",VLOOKUP(K88,データ２!$A$2:$B$160,2))</f>
        <v>ブルースカイズ</v>
      </c>
    </row>
    <row r="89" spans="1:12" ht="13.5" customHeight="1">
      <c r="A89" s="17" t="s">
        <v>123</v>
      </c>
      <c r="B89" s="29"/>
      <c r="C89" s="17" t="s">
        <v>184</v>
      </c>
      <c r="D89" s="29"/>
      <c r="E89" s="17" t="s">
        <v>189</v>
      </c>
      <c r="F89" s="29"/>
      <c r="G89" s="17" t="s">
        <v>194</v>
      </c>
      <c r="H89" s="29"/>
      <c r="I89" s="17" t="s">
        <v>199</v>
      </c>
      <c r="J89" s="29"/>
      <c r="K89" s="17" t="s">
        <v>204</v>
      </c>
      <c r="L89" s="29"/>
    </row>
    <row r="90" spans="1:12" ht="13.5" customHeight="1">
      <c r="A90" s="6">
        <f>+A73+8</f>
        <v>48</v>
      </c>
      <c r="B90" s="30" t="str">
        <f>IF(A90="","",VLOOKUP(A90,データ２!$A$2:$B$160,2))</f>
        <v>礫川</v>
      </c>
      <c r="C90" s="6">
        <f>+C73+8</f>
        <v>46</v>
      </c>
      <c r="D90" s="30" t="str">
        <f>IF(C90="","",VLOOKUP(C90,データ２!$A$2:$B$160,2))</f>
        <v>荒川コンドル</v>
      </c>
      <c r="E90" s="6">
        <f>+E73+8</f>
        <v>43</v>
      </c>
      <c r="F90" s="30" t="str">
        <f>IF(E90="","",VLOOKUP(E90,データ２!$A$2:$B$160,2))</f>
        <v>Ｇファイターズ</v>
      </c>
      <c r="G90" s="6">
        <f>+G73+8</f>
        <v>48</v>
      </c>
      <c r="H90" s="30" t="str">
        <f>IF(G90="","",VLOOKUP(G90,データ２!$A$2:$B$160,2))</f>
        <v>礫川</v>
      </c>
      <c r="I90" s="6">
        <f>+I73+8</f>
        <v>47</v>
      </c>
      <c r="J90" s="30" t="str">
        <f>IF(I90="","",VLOOKUP(I90,データ２!$A$2:$B$160,2))</f>
        <v>新宿ドリーム</v>
      </c>
      <c r="K90" s="6">
        <f>+K73+8</f>
        <v>47</v>
      </c>
      <c r="L90" s="30" t="str">
        <f>IF(K90="","",VLOOKUP(K90,データ２!$A$2:$B$160,2))</f>
        <v>新宿ドリーム</v>
      </c>
    </row>
    <row r="91" spans="1:12" ht="13.5" customHeight="1">
      <c r="A91" s="5">
        <f>+A74+8</f>
        <v>42</v>
      </c>
      <c r="B91" s="28" t="str">
        <f>IF(A91="","",VLOOKUP(A91,データ２!$A$2:$B$160,2))</f>
        <v>大塚スネイクス</v>
      </c>
      <c r="C91" s="5">
        <f>+C74+8</f>
        <v>43</v>
      </c>
      <c r="D91" s="28" t="str">
        <f>IF(C91="","",VLOOKUP(C91,データ２!$A$2:$B$160,2))</f>
        <v>Ｇファイターズ</v>
      </c>
      <c r="E91" s="5">
        <f>+E74+8</f>
        <v>46</v>
      </c>
      <c r="F91" s="28" t="str">
        <f>IF(E91="","",VLOOKUP(E91,データ２!$A$2:$B$160,2))</f>
        <v>荒川コンドル</v>
      </c>
      <c r="G91" s="5">
        <f>+G74+8</f>
        <v>46</v>
      </c>
      <c r="H91" s="28" t="str">
        <f>IF(G91="","",VLOOKUP(G91,データ２!$A$2:$B$160,2))</f>
        <v>荒川コンドル</v>
      </c>
      <c r="I91" s="5">
        <f>+I74+8</f>
        <v>45</v>
      </c>
      <c r="J91" s="28" t="str">
        <f>IF(I91="","",VLOOKUP(I91,データ２!$A$2:$B$160,2))</f>
        <v>ブルースカイズ</v>
      </c>
      <c r="K91" s="5">
        <f>+K74+8</f>
        <v>41</v>
      </c>
      <c r="L91" s="28" t="str">
        <f>IF(K91="","",VLOOKUP(K91,データ２!$A$2:$B$160,2))</f>
        <v>大島中央</v>
      </c>
    </row>
    <row r="92" spans="1:12" ht="13.5" customHeight="1">
      <c r="A92" s="17" t="s">
        <v>124</v>
      </c>
      <c r="B92" s="29"/>
      <c r="C92" s="17" t="s">
        <v>185</v>
      </c>
      <c r="D92" s="29"/>
      <c r="E92" s="17" t="s">
        <v>190</v>
      </c>
      <c r="F92" s="29"/>
      <c r="G92" s="17" t="s">
        <v>195</v>
      </c>
      <c r="H92" s="29"/>
      <c r="I92" s="17" t="s">
        <v>200</v>
      </c>
      <c r="J92" s="29"/>
      <c r="K92" s="17" t="s">
        <v>205</v>
      </c>
      <c r="L92" s="29"/>
    </row>
    <row r="93" spans="1:12" ht="13.5" customHeight="1">
      <c r="A93" s="6">
        <f>+A76+8</f>
        <v>47</v>
      </c>
      <c r="B93" s="30" t="str">
        <f>IF(A93="","",VLOOKUP(A93,データ２!$A$2:$B$160,2))</f>
        <v>新宿ドリーム</v>
      </c>
      <c r="C93" s="6">
        <f>+C76+8</f>
        <v>45</v>
      </c>
      <c r="D93" s="30" t="str">
        <f>IF(C93="","",VLOOKUP(C93,データ２!$A$2:$B$160,2))</f>
        <v>ブルースカイズ</v>
      </c>
      <c r="E93" s="6">
        <f>+E76+8</f>
        <v>48</v>
      </c>
      <c r="F93" s="30" t="str">
        <f>IF(E93="","",VLOOKUP(E93,データ２!$A$2:$B$160,2))</f>
        <v>礫川</v>
      </c>
      <c r="G93" s="6">
        <f>+G76+8</f>
        <v>47</v>
      </c>
      <c r="H93" s="30" t="str">
        <f>IF(G93="","",VLOOKUP(G93,データ２!$A$2:$B$160,2))</f>
        <v>新宿ドリーム</v>
      </c>
      <c r="I93" s="6">
        <f>+I76+8</f>
        <v>46</v>
      </c>
      <c r="J93" s="30" t="str">
        <f>IF(I93="","",VLOOKUP(I93,データ２!$A$2:$B$160,2))</f>
        <v>荒川コンドル</v>
      </c>
      <c r="K93" s="6">
        <f>+K76+8</f>
        <v>42</v>
      </c>
      <c r="L93" s="30" t="str">
        <f>IF(K93="","",VLOOKUP(K93,データ２!$A$2:$B$160,2))</f>
        <v>大塚スネイクス</v>
      </c>
    </row>
    <row r="94" spans="1:12" ht="13.5" customHeight="1">
      <c r="A94" s="5">
        <f>+A77+8</f>
        <v>43</v>
      </c>
      <c r="B94" s="28" t="str">
        <f>IF(A94="","",VLOOKUP(A94,データ２!$A$2:$B$160,2))</f>
        <v>Ｇファイターズ</v>
      </c>
      <c r="C94" s="5">
        <f>+C77+8</f>
        <v>42</v>
      </c>
      <c r="D94" s="28" t="str">
        <f>IF(C94="","",VLOOKUP(C94,データ２!$A$2:$B$160,2))</f>
        <v>大塚スネイクス</v>
      </c>
      <c r="E94" s="5">
        <f>+E77+8</f>
        <v>41</v>
      </c>
      <c r="F94" s="28" t="str">
        <f>IF(E94="","",VLOOKUP(E94,データ２!$A$2:$B$160,2))</f>
        <v>大島中央</v>
      </c>
      <c r="G94" s="5">
        <f>+G77+8</f>
        <v>41</v>
      </c>
      <c r="H94" s="28" t="str">
        <f>IF(G94="","",VLOOKUP(G94,データ２!$A$2:$B$160,2))</f>
        <v>大島中央</v>
      </c>
      <c r="I94" s="5">
        <f>+I77+8</f>
        <v>41</v>
      </c>
      <c r="J94" s="28" t="str">
        <f>IF(I94="","",VLOOKUP(I94,データ２!$A$2:$B$160,2))</f>
        <v>大島中央</v>
      </c>
      <c r="K94" s="5">
        <f>+K77+8</f>
        <v>47</v>
      </c>
      <c r="L94" s="28" t="str">
        <f>IF(K94="","",VLOOKUP(K94,データ２!$A$2:$B$160,2))</f>
        <v>新宿ドリーム</v>
      </c>
    </row>
    <row r="95" spans="1:12" ht="13.5" customHeight="1">
      <c r="A95" s="17" t="s">
        <v>181</v>
      </c>
      <c r="B95" s="29"/>
      <c r="C95" s="17" t="s">
        <v>186</v>
      </c>
      <c r="D95" s="29"/>
      <c r="E95" s="17" t="s">
        <v>191</v>
      </c>
      <c r="F95" s="29"/>
      <c r="G95" s="17" t="s">
        <v>196</v>
      </c>
      <c r="H95" s="29"/>
      <c r="I95" s="17" t="s">
        <v>201</v>
      </c>
      <c r="J95" s="29"/>
      <c r="K95" s="17" t="s">
        <v>206</v>
      </c>
      <c r="L95" s="29"/>
    </row>
    <row r="96" spans="1:12" ht="13.5" customHeight="1">
      <c r="A96" s="6">
        <f>+A79+8</f>
        <v>46</v>
      </c>
      <c r="B96" s="30" t="str">
        <f>IF(A96="","",VLOOKUP(A96,データ２!$A$2:$B$160,2))</f>
        <v>荒川コンドル</v>
      </c>
      <c r="C96" s="6">
        <f>+C79+8</f>
        <v>48</v>
      </c>
      <c r="D96" s="30" t="str">
        <f>IF(C96="","",VLOOKUP(C96,データ２!$A$2:$B$160,2))</f>
        <v>礫川</v>
      </c>
      <c r="E96" s="6">
        <f>+E79+8</f>
        <v>46</v>
      </c>
      <c r="F96" s="30" t="str">
        <f>IF(E96="","",VLOOKUP(E96,データ２!$A$2:$B$160,2))</f>
        <v>荒川コンドル</v>
      </c>
      <c r="G96" s="6">
        <f>+G79+8</f>
        <v>45</v>
      </c>
      <c r="H96" s="30" t="str">
        <f>IF(G96="","",VLOOKUP(G96,データ２!$A$2:$B$160,2))</f>
        <v>ブルースカイズ</v>
      </c>
      <c r="I96" s="6">
        <f>+I79+8</f>
        <v>44</v>
      </c>
      <c r="J96" s="30" t="str">
        <f>IF(I96="","",VLOOKUP(I96,データ２!$A$2:$B$160,2))</f>
        <v>船四アタックス</v>
      </c>
      <c r="K96" s="6">
        <f>+K79+8</f>
        <v>48</v>
      </c>
      <c r="L96" s="30" t="str">
        <f>IF(K96="","",VLOOKUP(K96,データ２!$A$2:$B$160,2))</f>
        <v>礫川</v>
      </c>
    </row>
    <row r="97" spans="1:10" ht="13.5" customHeight="1">
      <c r="A97" s="5">
        <f>+A80+8</f>
        <v>44</v>
      </c>
      <c r="B97" s="28" t="str">
        <f>IF(A97="","",VLOOKUP(A97,データ２!$A$2:$B$160,2))</f>
        <v>船四アタックス</v>
      </c>
      <c r="C97" s="5">
        <f>+C80+8</f>
        <v>43</v>
      </c>
      <c r="D97" s="28" t="str">
        <f>IF(C97="","",VLOOKUP(C97,データ２!$A$2:$B$160,2))</f>
        <v>Ｇファイターズ</v>
      </c>
      <c r="E97" s="5">
        <f>+E80+8</f>
        <v>42</v>
      </c>
      <c r="F97" s="28" t="str">
        <f>IF(E97="","",VLOOKUP(E97,データ２!$A$2:$B$160,2))</f>
        <v>大塚スネイクス</v>
      </c>
      <c r="G97" s="5">
        <f>+G80+8</f>
        <v>42</v>
      </c>
      <c r="H97" s="28" t="str">
        <f>IF(G97="","",VLOOKUP(G97,データ２!$A$2:$B$160,2))</f>
        <v>大塚スネイクス</v>
      </c>
      <c r="I97" s="5">
        <f>+I80+8</f>
        <v>42</v>
      </c>
      <c r="J97" s="28" t="str">
        <f>IF(I97="","",VLOOKUP(I97,データ２!$A$2:$B$160,2))</f>
        <v>大塚スネイクス</v>
      </c>
    </row>
    <row r="98" spans="1:10" ht="13.5" customHeight="1">
      <c r="A98" s="17" t="s">
        <v>182</v>
      </c>
      <c r="B98" s="29"/>
      <c r="C98" s="17" t="s">
        <v>187</v>
      </c>
      <c r="D98" s="29"/>
      <c r="E98" s="17" t="s">
        <v>192</v>
      </c>
      <c r="F98" s="29"/>
      <c r="G98" s="17" t="s">
        <v>197</v>
      </c>
      <c r="H98" s="29"/>
      <c r="I98" s="17" t="s">
        <v>202</v>
      </c>
      <c r="J98" s="29"/>
    </row>
    <row r="99" spans="1:10" ht="13.5" customHeight="1">
      <c r="A99" s="6">
        <f>+A82+8</f>
        <v>45</v>
      </c>
      <c r="B99" s="30" t="str">
        <f>IF(A99="","",VLOOKUP(A99,データ２!$A$2:$B$160,2))</f>
        <v>ブルースカイズ</v>
      </c>
      <c r="C99" s="6">
        <f>+C82+8</f>
        <v>47</v>
      </c>
      <c r="D99" s="30" t="str">
        <f>IF(C99="","",VLOOKUP(C99,データ２!$A$2:$B$160,2))</f>
        <v>新宿ドリーム</v>
      </c>
      <c r="E99" s="6">
        <f>+E82+8</f>
        <v>45</v>
      </c>
      <c r="F99" s="30" t="str">
        <f>IF(E99="","",VLOOKUP(E99,データ２!$A$2:$B$160,2))</f>
        <v>ブルースカイズ</v>
      </c>
      <c r="G99" s="6">
        <f>+G82+8</f>
        <v>44</v>
      </c>
      <c r="H99" s="30" t="str">
        <f>IF(G99="","",VLOOKUP(G99,データ２!$A$2:$B$160,2))</f>
        <v>船四アタックス</v>
      </c>
      <c r="I99" s="6">
        <f>+I82+8</f>
        <v>43</v>
      </c>
      <c r="J99" s="30" t="str">
        <f>IF(I99="","",VLOOKUP(I99,データ２!$A$2:$B$160,2))</f>
        <v>Ｇファイターズ</v>
      </c>
    </row>
    <row r="100" spans="1:10" ht="13.5" customHeight="1">
      <c r="A100" s="5">
        <f>+A83+8</f>
        <v>41</v>
      </c>
      <c r="B100" s="28" t="str">
        <f>IF(A100="","",VLOOKUP(A100,データ２!$A$2:$B$160,2))</f>
        <v>大島中央</v>
      </c>
      <c r="C100" s="5">
        <f>+C83+8</f>
        <v>44</v>
      </c>
      <c r="D100" s="28" t="str">
        <f>IF(C100="","",VLOOKUP(C100,データ２!$A$2:$B$160,2))</f>
        <v>船四アタックス</v>
      </c>
      <c r="E100" s="5">
        <f>+E83+8</f>
        <v>43</v>
      </c>
      <c r="F100" s="28" t="str">
        <f>IF(E100="","",VLOOKUP(E100,データ２!$A$2:$B$160,2))</f>
        <v>Ｇファイターズ</v>
      </c>
      <c r="G100" s="5">
        <f>+G83+8</f>
        <v>43</v>
      </c>
      <c r="H100" s="28" t="str">
        <f>IF(G100="","",VLOOKUP(G100,データ２!$A$2:$B$160,2))</f>
        <v>Ｇファイターズ</v>
      </c>
      <c r="I100" s="5">
        <f>+I83+8</f>
        <v>44</v>
      </c>
      <c r="J100" s="28" t="str">
        <f>IF(I100="","",VLOOKUP(I100,データ２!$A$2:$B$160,2))</f>
        <v>船四アタックス</v>
      </c>
    </row>
    <row r="101" spans="1:10" ht="13.5">
      <c r="A101" s="17" t="s">
        <v>183</v>
      </c>
      <c r="B101" s="29"/>
      <c r="C101" s="17" t="s">
        <v>188</v>
      </c>
      <c r="D101" s="29"/>
      <c r="E101" s="17" t="s">
        <v>193</v>
      </c>
      <c r="F101" s="29"/>
      <c r="G101" s="17" t="s">
        <v>198</v>
      </c>
      <c r="H101" s="29"/>
      <c r="I101" s="17" t="s">
        <v>203</v>
      </c>
      <c r="J101" s="29"/>
    </row>
    <row r="102" spans="1:10" ht="13.5">
      <c r="A102" s="6">
        <f>+A85+8</f>
        <v>47</v>
      </c>
      <c r="B102" s="30" t="str">
        <f>IF(A102="","",VLOOKUP(A102,データ２!$A$2:$B$160,2))</f>
        <v>新宿ドリーム</v>
      </c>
      <c r="C102" s="6">
        <f>+C85+8</f>
        <v>46</v>
      </c>
      <c r="D102" s="30" t="str">
        <f>IF(C102="","",VLOOKUP(C102,データ２!$A$2:$B$160,2))</f>
        <v>荒川コンドル</v>
      </c>
      <c r="E102" s="6">
        <f>+E85+8</f>
        <v>44</v>
      </c>
      <c r="F102" s="30" t="str">
        <f>IF(E102="","",VLOOKUP(E102,データ２!$A$2:$B$160,2))</f>
        <v>船四アタックス</v>
      </c>
      <c r="G102" s="6">
        <f>+G85+8</f>
        <v>48</v>
      </c>
      <c r="H102" s="30" t="str">
        <f>IF(G102="","",VLOOKUP(G102,データ２!$A$2:$B$160,2))</f>
        <v>礫川</v>
      </c>
      <c r="I102" s="6">
        <f>+I85+8</f>
        <v>48</v>
      </c>
      <c r="J102" s="30" t="str">
        <f>IF(I102="","",VLOOKUP(I102,データ２!$A$2:$B$160,2))</f>
        <v>礫川</v>
      </c>
    </row>
    <row r="104" ht="19.5" customHeight="1">
      <c r="A104" s="19" t="s">
        <v>89</v>
      </c>
    </row>
    <row r="105" spans="1:12" ht="13.5" customHeight="1">
      <c r="A105" s="5">
        <f>+A88+8</f>
        <v>49</v>
      </c>
      <c r="B105" s="28" t="str">
        <f>IF(A105="","",VLOOKUP(A105,データ２!$A$2:$B$160,2))</f>
        <v>中央バンディーズ</v>
      </c>
      <c r="C105" s="5">
        <f>+C88+8</f>
        <v>50</v>
      </c>
      <c r="D105" s="28" t="str">
        <f>IF(C105="","",VLOOKUP(C105,データ２!$A$2:$B$160,2))</f>
        <v>光が丘コメッツ</v>
      </c>
      <c r="E105" s="5">
        <f>+E88+8</f>
        <v>49</v>
      </c>
      <c r="F105" s="28" t="str">
        <f>IF(E105="","",VLOOKUP(E105,データ２!$A$2:$B$160,2))</f>
        <v>中央バンディーズ</v>
      </c>
      <c r="G105" s="5">
        <f>+G88+8</f>
        <v>53</v>
      </c>
      <c r="H105" s="28" t="str">
        <f>IF(G105="","",VLOOKUP(G105,データ２!$A$2:$B$160,2))</f>
        <v>球友ジュニアーズ</v>
      </c>
      <c r="I105" s="5">
        <f>+I88+8</f>
        <v>52</v>
      </c>
      <c r="J105" s="28" t="str">
        <f>IF(I105="","",VLOOKUP(I105,データ２!$A$2:$B$160,2))</f>
        <v>トゥールスジュニア</v>
      </c>
      <c r="K105" s="5">
        <f>+K88+8</f>
        <v>53</v>
      </c>
      <c r="L105" s="28" t="str">
        <f>IF(K105="","",VLOOKUP(K105,データ２!$A$2:$B$160,2))</f>
        <v>球友ジュニアーズ</v>
      </c>
    </row>
    <row r="106" spans="1:12" ht="13.5" customHeight="1">
      <c r="A106" s="17" t="s">
        <v>125</v>
      </c>
      <c r="B106" s="29"/>
      <c r="C106" s="17" t="s">
        <v>210</v>
      </c>
      <c r="D106" s="29"/>
      <c r="E106" s="17" t="s">
        <v>215</v>
      </c>
      <c r="F106" s="29"/>
      <c r="G106" s="17" t="s">
        <v>220</v>
      </c>
      <c r="H106" s="29"/>
      <c r="I106" s="17" t="s">
        <v>225</v>
      </c>
      <c r="J106" s="29"/>
      <c r="K106" s="17" t="s">
        <v>230</v>
      </c>
      <c r="L106" s="29"/>
    </row>
    <row r="107" spans="1:12" ht="13.5" customHeight="1">
      <c r="A107" s="6">
        <f>+A90+8</f>
        <v>56</v>
      </c>
      <c r="B107" s="30" t="str">
        <f>IF(A107="","",VLOOKUP(A107,データ２!$A$2:$B$160,2))</f>
        <v>レッドサンズ</v>
      </c>
      <c r="C107" s="6">
        <f>+C90+8</f>
        <v>54</v>
      </c>
      <c r="D107" s="30" t="str">
        <f>IF(C107="","",VLOOKUP(C107,データ２!$A$2:$B$160,2))</f>
        <v>碑文谷クラウンズ</v>
      </c>
      <c r="E107" s="6">
        <f>+E90+8</f>
        <v>51</v>
      </c>
      <c r="F107" s="30" t="str">
        <f>IF(E107="","",VLOOKUP(E107,データ２!$A$2:$B$160,2))</f>
        <v>東陽フェニックス</v>
      </c>
      <c r="G107" s="6">
        <f>+G90+8</f>
        <v>56</v>
      </c>
      <c r="H107" s="30" t="str">
        <f>IF(G107="","",VLOOKUP(G107,データ２!$A$2:$B$160,2))</f>
        <v>レッドサンズ</v>
      </c>
      <c r="I107" s="6">
        <f>+I90+8</f>
        <v>55</v>
      </c>
      <c r="J107" s="30" t="str">
        <f>IF(I107="","",VLOOKUP(I107,データ２!$A$2:$B$160,2))</f>
        <v>オール麻布</v>
      </c>
      <c r="K107" s="6">
        <f>+K90+8</f>
        <v>55</v>
      </c>
      <c r="L107" s="30" t="str">
        <f>IF(K107="","",VLOOKUP(K107,データ２!$A$2:$B$160,2))</f>
        <v>オール麻布</v>
      </c>
    </row>
    <row r="108" spans="1:12" ht="13.5" customHeight="1">
      <c r="A108" s="5">
        <f>+A91+8</f>
        <v>50</v>
      </c>
      <c r="B108" s="28" t="str">
        <f>IF(A108="","",VLOOKUP(A108,データ２!$A$2:$B$160,2))</f>
        <v>光が丘コメッツ</v>
      </c>
      <c r="C108" s="5">
        <f>+C91+8</f>
        <v>51</v>
      </c>
      <c r="D108" s="28" t="str">
        <f>IF(C108="","",VLOOKUP(C108,データ２!$A$2:$B$160,2))</f>
        <v>東陽フェニックス</v>
      </c>
      <c r="E108" s="5">
        <f>+E91+8</f>
        <v>54</v>
      </c>
      <c r="F108" s="28" t="str">
        <f>IF(E108="","",VLOOKUP(E108,データ２!$A$2:$B$160,2))</f>
        <v>碑文谷クラウンズ</v>
      </c>
      <c r="G108" s="5">
        <f>+G91+8</f>
        <v>54</v>
      </c>
      <c r="H108" s="28" t="str">
        <f>IF(G108="","",VLOOKUP(G108,データ２!$A$2:$B$160,2))</f>
        <v>碑文谷クラウンズ</v>
      </c>
      <c r="I108" s="5">
        <f>+I91+8</f>
        <v>53</v>
      </c>
      <c r="J108" s="28" t="str">
        <f>IF(I108="","",VLOOKUP(I108,データ２!$A$2:$B$160,2))</f>
        <v>球友ジュニアーズ</v>
      </c>
      <c r="K108" s="5">
        <f>+K91+8</f>
        <v>49</v>
      </c>
      <c r="L108" s="28" t="str">
        <f>IF(K108="","",VLOOKUP(K108,データ２!$A$2:$B$160,2))</f>
        <v>中央バンディーズ</v>
      </c>
    </row>
    <row r="109" spans="1:12" ht="13.5" customHeight="1">
      <c r="A109" s="17" t="s">
        <v>126</v>
      </c>
      <c r="B109" s="29"/>
      <c r="C109" s="17" t="s">
        <v>211</v>
      </c>
      <c r="D109" s="29"/>
      <c r="E109" s="17" t="s">
        <v>216</v>
      </c>
      <c r="F109" s="29"/>
      <c r="G109" s="17" t="s">
        <v>221</v>
      </c>
      <c r="H109" s="29"/>
      <c r="I109" s="17" t="s">
        <v>226</v>
      </c>
      <c r="J109" s="29"/>
      <c r="K109" s="17" t="s">
        <v>231</v>
      </c>
      <c r="L109" s="29"/>
    </row>
    <row r="110" spans="1:12" ht="13.5" customHeight="1">
      <c r="A110" s="6">
        <f>+A93+8</f>
        <v>55</v>
      </c>
      <c r="B110" s="30" t="str">
        <f>IF(A110="","",VLOOKUP(A110,データ２!$A$2:$B$160,2))</f>
        <v>オール麻布</v>
      </c>
      <c r="C110" s="6">
        <f>+C93+8</f>
        <v>53</v>
      </c>
      <c r="D110" s="30" t="str">
        <f>IF(C110="","",VLOOKUP(C110,データ２!$A$2:$B$160,2))</f>
        <v>球友ジュニアーズ</v>
      </c>
      <c r="E110" s="6">
        <f>+E93+8</f>
        <v>56</v>
      </c>
      <c r="F110" s="30" t="str">
        <f>IF(E110="","",VLOOKUP(E110,データ２!$A$2:$B$160,2))</f>
        <v>レッドサンズ</v>
      </c>
      <c r="G110" s="6">
        <f>+G93+8</f>
        <v>55</v>
      </c>
      <c r="H110" s="30" t="str">
        <f>IF(G110="","",VLOOKUP(G110,データ２!$A$2:$B$160,2))</f>
        <v>オール麻布</v>
      </c>
      <c r="I110" s="6">
        <f>+I93+8</f>
        <v>54</v>
      </c>
      <c r="J110" s="30" t="str">
        <f>IF(I110="","",VLOOKUP(I110,データ２!$A$2:$B$160,2))</f>
        <v>碑文谷クラウンズ</v>
      </c>
      <c r="K110" s="6">
        <f>+K93+8</f>
        <v>50</v>
      </c>
      <c r="L110" s="30" t="str">
        <f>IF(K110="","",VLOOKUP(K110,データ２!$A$2:$B$160,2))</f>
        <v>光が丘コメッツ</v>
      </c>
    </row>
    <row r="111" spans="1:12" ht="13.5" customHeight="1">
      <c r="A111" s="5">
        <f>+A94+8</f>
        <v>51</v>
      </c>
      <c r="B111" s="28" t="str">
        <f>IF(A111="","",VLOOKUP(A111,データ２!$A$2:$B$160,2))</f>
        <v>東陽フェニックス</v>
      </c>
      <c r="C111" s="5">
        <f>+C94+8</f>
        <v>50</v>
      </c>
      <c r="D111" s="28" t="str">
        <f>IF(C111="","",VLOOKUP(C111,データ２!$A$2:$B$160,2))</f>
        <v>光が丘コメッツ</v>
      </c>
      <c r="E111" s="5">
        <f>+E94+8</f>
        <v>49</v>
      </c>
      <c r="F111" s="28" t="str">
        <f>IF(E111="","",VLOOKUP(E111,データ２!$A$2:$B$160,2))</f>
        <v>中央バンディーズ</v>
      </c>
      <c r="G111" s="5">
        <f>+G94+8</f>
        <v>49</v>
      </c>
      <c r="H111" s="28" t="str">
        <f>IF(G111="","",VLOOKUP(G111,データ２!$A$2:$B$160,2))</f>
        <v>中央バンディーズ</v>
      </c>
      <c r="I111" s="5">
        <f>+I94+8</f>
        <v>49</v>
      </c>
      <c r="J111" s="28" t="str">
        <f>IF(I111="","",VLOOKUP(I111,データ２!$A$2:$B$160,2))</f>
        <v>中央バンディーズ</v>
      </c>
      <c r="K111" s="5">
        <f>+K94+8</f>
        <v>55</v>
      </c>
      <c r="L111" s="28" t="str">
        <f>IF(K111="","",VLOOKUP(K111,データ２!$A$2:$B$160,2))</f>
        <v>オール麻布</v>
      </c>
    </row>
    <row r="112" spans="1:12" ht="13.5" customHeight="1">
      <c r="A112" s="17" t="s">
        <v>207</v>
      </c>
      <c r="B112" s="29"/>
      <c r="C112" s="17" t="s">
        <v>212</v>
      </c>
      <c r="D112" s="29"/>
      <c r="E112" s="17" t="s">
        <v>217</v>
      </c>
      <c r="F112" s="29"/>
      <c r="G112" s="17" t="s">
        <v>222</v>
      </c>
      <c r="H112" s="29"/>
      <c r="I112" s="17" t="s">
        <v>227</v>
      </c>
      <c r="J112" s="29"/>
      <c r="K112" s="17" t="s">
        <v>232</v>
      </c>
      <c r="L112" s="29"/>
    </row>
    <row r="113" spans="1:12" ht="13.5" customHeight="1">
      <c r="A113" s="6">
        <f>+A96+8</f>
        <v>54</v>
      </c>
      <c r="B113" s="30" t="str">
        <f>IF(A113="","",VLOOKUP(A113,データ２!$A$2:$B$160,2))</f>
        <v>碑文谷クラウンズ</v>
      </c>
      <c r="C113" s="6">
        <f>+C96+8</f>
        <v>56</v>
      </c>
      <c r="D113" s="30" t="str">
        <f>IF(C113="","",VLOOKUP(C113,データ２!$A$2:$B$160,2))</f>
        <v>レッドサンズ</v>
      </c>
      <c r="E113" s="6">
        <f>+E96+8</f>
        <v>54</v>
      </c>
      <c r="F113" s="30" t="str">
        <f>IF(E113="","",VLOOKUP(E113,データ２!$A$2:$B$160,2))</f>
        <v>碑文谷クラウンズ</v>
      </c>
      <c r="G113" s="6">
        <f>+G96+8</f>
        <v>53</v>
      </c>
      <c r="H113" s="30" t="str">
        <f>IF(G113="","",VLOOKUP(G113,データ２!$A$2:$B$160,2))</f>
        <v>球友ジュニアーズ</v>
      </c>
      <c r="I113" s="6">
        <f>+I96+8</f>
        <v>52</v>
      </c>
      <c r="J113" s="30" t="str">
        <f>IF(I113="","",VLOOKUP(I113,データ２!$A$2:$B$160,2))</f>
        <v>トゥールスジュニア</v>
      </c>
      <c r="K113" s="6">
        <f>+K96+8</f>
        <v>56</v>
      </c>
      <c r="L113" s="30" t="str">
        <f>IF(K113="","",VLOOKUP(K113,データ２!$A$2:$B$160,2))</f>
        <v>レッドサンズ</v>
      </c>
    </row>
    <row r="114" spans="1:10" ht="13.5" customHeight="1">
      <c r="A114" s="5">
        <f>+A97+8</f>
        <v>52</v>
      </c>
      <c r="B114" s="28" t="str">
        <f>IF(A114="","",VLOOKUP(A114,データ２!$A$2:$B$160,2))</f>
        <v>トゥールスジュニア</v>
      </c>
      <c r="C114" s="5">
        <f>+C97+8</f>
        <v>51</v>
      </c>
      <c r="D114" s="28" t="str">
        <f>IF(C114="","",VLOOKUP(C114,データ２!$A$2:$B$160,2))</f>
        <v>東陽フェニックス</v>
      </c>
      <c r="E114" s="5">
        <f>+E97+8</f>
        <v>50</v>
      </c>
      <c r="F114" s="28" t="str">
        <f>IF(E114="","",VLOOKUP(E114,データ２!$A$2:$B$160,2))</f>
        <v>光が丘コメッツ</v>
      </c>
      <c r="G114" s="5">
        <f>+G97+8</f>
        <v>50</v>
      </c>
      <c r="H114" s="28" t="str">
        <f>IF(G114="","",VLOOKUP(G114,データ２!$A$2:$B$160,2))</f>
        <v>光が丘コメッツ</v>
      </c>
      <c r="I114" s="5">
        <f>+I97+8</f>
        <v>50</v>
      </c>
      <c r="J114" s="28" t="str">
        <f>IF(I114="","",VLOOKUP(I114,データ２!$A$2:$B$160,2))</f>
        <v>光が丘コメッツ</v>
      </c>
    </row>
    <row r="115" spans="1:10" ht="13.5" customHeight="1">
      <c r="A115" s="17" t="s">
        <v>208</v>
      </c>
      <c r="B115" s="29"/>
      <c r="C115" s="17" t="s">
        <v>213</v>
      </c>
      <c r="D115" s="29"/>
      <c r="E115" s="17" t="s">
        <v>218</v>
      </c>
      <c r="F115" s="29"/>
      <c r="G115" s="17" t="s">
        <v>223</v>
      </c>
      <c r="H115" s="29"/>
      <c r="I115" s="17" t="s">
        <v>228</v>
      </c>
      <c r="J115" s="29"/>
    </row>
    <row r="116" spans="1:10" ht="13.5" customHeight="1">
      <c r="A116" s="6">
        <f>+A99+8</f>
        <v>53</v>
      </c>
      <c r="B116" s="30" t="str">
        <f>IF(A116="","",VLOOKUP(A116,データ２!$A$2:$B$160,2))</f>
        <v>球友ジュニアーズ</v>
      </c>
      <c r="C116" s="6">
        <f>+C99+8</f>
        <v>55</v>
      </c>
      <c r="D116" s="30" t="str">
        <f>IF(C116="","",VLOOKUP(C116,データ２!$A$2:$B$160,2))</f>
        <v>オール麻布</v>
      </c>
      <c r="E116" s="6">
        <f>+E99+8</f>
        <v>53</v>
      </c>
      <c r="F116" s="30" t="str">
        <f>IF(E116="","",VLOOKUP(E116,データ２!$A$2:$B$160,2))</f>
        <v>球友ジュニアーズ</v>
      </c>
      <c r="G116" s="6">
        <f>+G99+8</f>
        <v>52</v>
      </c>
      <c r="H116" s="30" t="str">
        <f>IF(G116="","",VLOOKUP(G116,データ２!$A$2:$B$160,2))</f>
        <v>トゥールスジュニア</v>
      </c>
      <c r="I116" s="6">
        <f>+I99+8</f>
        <v>51</v>
      </c>
      <c r="J116" s="30" t="str">
        <f>IF(I116="","",VLOOKUP(I116,データ２!$A$2:$B$160,2))</f>
        <v>東陽フェニックス</v>
      </c>
    </row>
    <row r="117" spans="1:10" ht="13.5" customHeight="1">
      <c r="A117" s="5">
        <f>+A100+8</f>
        <v>49</v>
      </c>
      <c r="B117" s="28" t="str">
        <f>IF(A117="","",VLOOKUP(A117,データ２!$A$2:$B$160,2))</f>
        <v>中央バンディーズ</v>
      </c>
      <c r="C117" s="5">
        <f>+C100+8</f>
        <v>52</v>
      </c>
      <c r="D117" s="28" t="str">
        <f>IF(C117="","",VLOOKUP(C117,データ２!$A$2:$B$160,2))</f>
        <v>トゥールスジュニア</v>
      </c>
      <c r="E117" s="5">
        <f>+E100+8</f>
        <v>51</v>
      </c>
      <c r="F117" s="28" t="str">
        <f>IF(E117="","",VLOOKUP(E117,データ２!$A$2:$B$160,2))</f>
        <v>東陽フェニックス</v>
      </c>
      <c r="G117" s="5">
        <f>+G100+8</f>
        <v>51</v>
      </c>
      <c r="H117" s="28" t="str">
        <f>IF(G117="","",VLOOKUP(G117,データ２!$A$2:$B$160,2))</f>
        <v>東陽フェニックス</v>
      </c>
      <c r="I117" s="5">
        <f>+I100+8</f>
        <v>52</v>
      </c>
      <c r="J117" s="28" t="str">
        <f>IF(I117="","",VLOOKUP(I117,データ２!$A$2:$B$160,2))</f>
        <v>トゥールスジュニア</v>
      </c>
    </row>
    <row r="118" spans="1:10" ht="13.5" customHeight="1">
      <c r="A118" s="17" t="s">
        <v>209</v>
      </c>
      <c r="B118" s="29"/>
      <c r="C118" s="17" t="s">
        <v>214</v>
      </c>
      <c r="D118" s="29"/>
      <c r="E118" s="17" t="s">
        <v>219</v>
      </c>
      <c r="F118" s="29"/>
      <c r="G118" s="17" t="s">
        <v>224</v>
      </c>
      <c r="H118" s="29"/>
      <c r="I118" s="17" t="s">
        <v>229</v>
      </c>
      <c r="J118" s="29"/>
    </row>
    <row r="119" spans="1:10" ht="13.5" customHeight="1">
      <c r="A119" s="6">
        <f>+A102+8</f>
        <v>55</v>
      </c>
      <c r="B119" s="30" t="str">
        <f>IF(A119="","",VLOOKUP(A119,データ２!$A$2:$B$160,2))</f>
        <v>オール麻布</v>
      </c>
      <c r="C119" s="6">
        <f>+C102+8</f>
        <v>54</v>
      </c>
      <c r="D119" s="30" t="str">
        <f>IF(C119="","",VLOOKUP(C119,データ２!$A$2:$B$160,2))</f>
        <v>碑文谷クラウンズ</v>
      </c>
      <c r="E119" s="6">
        <f>+E102+8</f>
        <v>52</v>
      </c>
      <c r="F119" s="30" t="str">
        <f>IF(E119="","",VLOOKUP(E119,データ２!$A$2:$B$160,2))</f>
        <v>トゥールスジュニア</v>
      </c>
      <c r="G119" s="6">
        <f>+G102+8</f>
        <v>56</v>
      </c>
      <c r="H119" s="30" t="str">
        <f>IF(G119="","",VLOOKUP(G119,データ２!$A$2:$B$160,2))</f>
        <v>レッドサンズ</v>
      </c>
      <c r="I119" s="6">
        <f>+I102+8</f>
        <v>56</v>
      </c>
      <c r="J119" s="30" t="str">
        <f>IF(I119="","",VLOOKUP(I119,データ２!$A$2:$B$160,2))</f>
        <v>レッドサンズ</v>
      </c>
    </row>
    <row r="120" ht="13.5" customHeight="1"/>
    <row r="121" ht="19.5" customHeight="1">
      <c r="A121" s="19" t="s">
        <v>90</v>
      </c>
    </row>
    <row r="122" spans="1:12" ht="13.5" customHeight="1">
      <c r="A122" s="5">
        <f>+A105+8</f>
        <v>57</v>
      </c>
      <c r="B122" s="28" t="str">
        <f>IF(A122="","",VLOOKUP(A122,データ２!$A$2:$B$160,2))</f>
        <v>墨田スターズ</v>
      </c>
      <c r="C122" s="5">
        <f>+C105+8</f>
        <v>58</v>
      </c>
      <c r="D122" s="28" t="str">
        <f>IF(C122="","",VLOOKUP(C122,データ２!$A$2:$B$160,2))</f>
        <v>フェニックス</v>
      </c>
      <c r="E122" s="5">
        <f>+E105+8</f>
        <v>57</v>
      </c>
      <c r="F122" s="28" t="str">
        <f>IF(E122="","",VLOOKUP(E122,データ２!$A$2:$B$160,2))</f>
        <v>墨田スターズ</v>
      </c>
      <c r="G122" s="5">
        <f>+G105+8</f>
        <v>61</v>
      </c>
      <c r="H122" s="28" t="str">
        <f>IF(G122="","",VLOOKUP(G122,データ２!$A$2:$B$160,2))</f>
        <v>興宮ファイターズ</v>
      </c>
      <c r="I122" s="5">
        <f>+I105+8</f>
        <v>60</v>
      </c>
      <c r="J122" s="28" t="str">
        <f>IF(I122="","",VLOOKUP(I122,データ２!$A$2:$B$160,2))</f>
        <v>旗の台クラブ</v>
      </c>
      <c r="K122" s="5">
        <f>+K105+8</f>
        <v>61</v>
      </c>
      <c r="L122" s="28" t="str">
        <f>IF(K122="","",VLOOKUP(K122,データ２!$A$2:$B$160,2))</f>
        <v>興宮ファイターズ</v>
      </c>
    </row>
    <row r="123" spans="1:12" ht="13.5" customHeight="1">
      <c r="A123" s="17" t="s">
        <v>127</v>
      </c>
      <c r="B123" s="29"/>
      <c r="C123" s="17" t="s">
        <v>236</v>
      </c>
      <c r="D123" s="29"/>
      <c r="E123" s="17" t="s">
        <v>241</v>
      </c>
      <c r="F123" s="29"/>
      <c r="G123" s="17" t="s">
        <v>246</v>
      </c>
      <c r="H123" s="29"/>
      <c r="I123" s="17" t="s">
        <v>251</v>
      </c>
      <c r="J123" s="29"/>
      <c r="K123" s="17" t="s">
        <v>256</v>
      </c>
      <c r="L123" s="29"/>
    </row>
    <row r="124" spans="1:12" ht="13.5" customHeight="1">
      <c r="A124" s="6">
        <f>+A107+8</f>
        <v>64</v>
      </c>
      <c r="B124" s="30" t="str">
        <f>IF(A124="","",VLOOKUP(A124,データ２!$A$2:$B$160,2))</f>
        <v>玉川</v>
      </c>
      <c r="C124" s="6">
        <f>+C107+8</f>
        <v>62</v>
      </c>
      <c r="D124" s="30" t="str">
        <f>IF(C124="","",VLOOKUP(C124,データ２!$A$2:$B$160,2))</f>
        <v>淀四ライオンズ</v>
      </c>
      <c r="E124" s="6">
        <f>+E107+8</f>
        <v>59</v>
      </c>
      <c r="F124" s="30" t="str">
        <f>IF(E124="","",VLOOKUP(E124,データ２!$A$2:$B$160,2))</f>
        <v>高島エイト</v>
      </c>
      <c r="G124" s="6">
        <f>+G107+8</f>
        <v>64</v>
      </c>
      <c r="H124" s="30" t="str">
        <f>IF(G124="","",VLOOKUP(G124,データ２!$A$2:$B$160,2))</f>
        <v>玉川</v>
      </c>
      <c r="I124" s="6">
        <f>+I107+8</f>
        <v>63</v>
      </c>
      <c r="J124" s="30" t="str">
        <f>IF(I124="","",VLOOKUP(I124,データ２!$A$2:$B$160,2))</f>
        <v>越中島ブレーブス</v>
      </c>
      <c r="K124" s="6">
        <f>+K107+8</f>
        <v>63</v>
      </c>
      <c r="L124" s="30" t="str">
        <f>IF(K124="","",VLOOKUP(K124,データ２!$A$2:$B$160,2))</f>
        <v>越中島ブレーブス</v>
      </c>
    </row>
    <row r="125" spans="1:12" ht="13.5" customHeight="1">
      <c r="A125" s="5">
        <f>+A108+8</f>
        <v>58</v>
      </c>
      <c r="B125" s="28" t="str">
        <f>IF(A125="","",VLOOKUP(A125,データ２!$A$2:$B$160,2))</f>
        <v>フェニックス</v>
      </c>
      <c r="C125" s="5">
        <f>+C108+8</f>
        <v>59</v>
      </c>
      <c r="D125" s="28" t="str">
        <f>IF(C125="","",VLOOKUP(C125,データ２!$A$2:$B$160,2))</f>
        <v>高島エイト</v>
      </c>
      <c r="E125" s="5">
        <f>+E108+8</f>
        <v>62</v>
      </c>
      <c r="F125" s="28" t="str">
        <f>IF(E125="","",VLOOKUP(E125,データ２!$A$2:$B$160,2))</f>
        <v>淀四ライオンズ</v>
      </c>
      <c r="G125" s="5">
        <f>+G108+8</f>
        <v>62</v>
      </c>
      <c r="H125" s="28" t="str">
        <f>IF(G125="","",VLOOKUP(G125,データ２!$A$2:$B$160,2))</f>
        <v>淀四ライオンズ</v>
      </c>
      <c r="I125" s="5">
        <f>+I108+8</f>
        <v>61</v>
      </c>
      <c r="J125" s="28" t="str">
        <f>IF(I125="","",VLOOKUP(I125,データ２!$A$2:$B$160,2))</f>
        <v>興宮ファイターズ</v>
      </c>
      <c r="K125" s="5">
        <f>+K108+8</f>
        <v>57</v>
      </c>
      <c r="L125" s="28" t="str">
        <f>IF(K125="","",VLOOKUP(K125,データ２!$A$2:$B$160,2))</f>
        <v>墨田スターズ</v>
      </c>
    </row>
    <row r="126" spans="1:12" ht="13.5" customHeight="1">
      <c r="A126" s="17" t="s">
        <v>128</v>
      </c>
      <c r="B126" s="29"/>
      <c r="C126" s="17" t="s">
        <v>237</v>
      </c>
      <c r="D126" s="29"/>
      <c r="E126" s="17" t="s">
        <v>242</v>
      </c>
      <c r="F126" s="29"/>
      <c r="G126" s="17" t="s">
        <v>247</v>
      </c>
      <c r="H126" s="29"/>
      <c r="I126" s="17" t="s">
        <v>252</v>
      </c>
      <c r="J126" s="29"/>
      <c r="K126" s="17" t="s">
        <v>257</v>
      </c>
      <c r="L126" s="29"/>
    </row>
    <row r="127" spans="1:12" ht="13.5" customHeight="1">
      <c r="A127" s="6">
        <f>+A110+8</f>
        <v>63</v>
      </c>
      <c r="B127" s="30" t="str">
        <f>IF(A127="","",VLOOKUP(A127,データ２!$A$2:$B$160,2))</f>
        <v>越中島ブレーブス</v>
      </c>
      <c r="C127" s="6">
        <f>+C110+8</f>
        <v>61</v>
      </c>
      <c r="D127" s="30" t="str">
        <f>IF(C127="","",VLOOKUP(C127,データ２!$A$2:$B$160,2))</f>
        <v>興宮ファイターズ</v>
      </c>
      <c r="E127" s="6">
        <f>+E110+8</f>
        <v>64</v>
      </c>
      <c r="F127" s="30" t="str">
        <f>IF(E127="","",VLOOKUP(E127,データ２!$A$2:$B$160,2))</f>
        <v>玉川</v>
      </c>
      <c r="G127" s="6">
        <f>+G110+8</f>
        <v>63</v>
      </c>
      <c r="H127" s="30" t="str">
        <f>IF(G127="","",VLOOKUP(G127,データ２!$A$2:$B$160,2))</f>
        <v>越中島ブレーブス</v>
      </c>
      <c r="I127" s="6">
        <f>+I110+8</f>
        <v>62</v>
      </c>
      <c r="J127" s="30" t="str">
        <f>IF(I127="","",VLOOKUP(I127,データ２!$A$2:$B$160,2))</f>
        <v>淀四ライオンズ</v>
      </c>
      <c r="K127" s="6">
        <f>+K110+8</f>
        <v>58</v>
      </c>
      <c r="L127" s="30" t="str">
        <f>IF(K127="","",VLOOKUP(K127,データ２!$A$2:$B$160,2))</f>
        <v>フェニックス</v>
      </c>
    </row>
    <row r="128" spans="1:12" ht="13.5" customHeight="1">
      <c r="A128" s="5">
        <f>+A111+8</f>
        <v>59</v>
      </c>
      <c r="B128" s="28" t="str">
        <f>IF(A128="","",VLOOKUP(A128,データ２!$A$2:$B$160,2))</f>
        <v>高島エイト</v>
      </c>
      <c r="C128" s="5">
        <f>+C111+8</f>
        <v>58</v>
      </c>
      <c r="D128" s="28" t="str">
        <f>IF(C128="","",VLOOKUP(C128,データ２!$A$2:$B$160,2))</f>
        <v>フェニックス</v>
      </c>
      <c r="E128" s="5">
        <f>+E111+8</f>
        <v>57</v>
      </c>
      <c r="F128" s="28" t="str">
        <f>IF(E128="","",VLOOKUP(E128,データ２!$A$2:$B$160,2))</f>
        <v>墨田スターズ</v>
      </c>
      <c r="G128" s="5">
        <f>+G111+8</f>
        <v>57</v>
      </c>
      <c r="H128" s="28" t="str">
        <f>IF(G128="","",VLOOKUP(G128,データ２!$A$2:$B$160,2))</f>
        <v>墨田スターズ</v>
      </c>
      <c r="I128" s="5">
        <f>+I111+8</f>
        <v>57</v>
      </c>
      <c r="J128" s="28" t="str">
        <f>IF(I128="","",VLOOKUP(I128,データ２!$A$2:$B$160,2))</f>
        <v>墨田スターズ</v>
      </c>
      <c r="K128" s="5">
        <f>+K111+8</f>
        <v>63</v>
      </c>
      <c r="L128" s="28" t="str">
        <f>IF(K128="","",VLOOKUP(K128,データ２!$A$2:$B$160,2))</f>
        <v>越中島ブレーブス</v>
      </c>
    </row>
    <row r="129" spans="1:12" ht="13.5" customHeight="1">
      <c r="A129" s="17" t="s">
        <v>233</v>
      </c>
      <c r="B129" s="29"/>
      <c r="C129" s="17" t="s">
        <v>238</v>
      </c>
      <c r="D129" s="29"/>
      <c r="E129" s="17" t="s">
        <v>243</v>
      </c>
      <c r="F129" s="29"/>
      <c r="G129" s="17" t="s">
        <v>248</v>
      </c>
      <c r="H129" s="29"/>
      <c r="I129" s="17" t="s">
        <v>253</v>
      </c>
      <c r="J129" s="29"/>
      <c r="K129" s="17" t="s">
        <v>258</v>
      </c>
      <c r="L129" s="29"/>
    </row>
    <row r="130" spans="1:12" ht="13.5" customHeight="1">
      <c r="A130" s="6">
        <f>+A113+8</f>
        <v>62</v>
      </c>
      <c r="B130" s="30" t="str">
        <f>IF(A130="","",VLOOKUP(A130,データ２!$A$2:$B$160,2))</f>
        <v>淀四ライオンズ</v>
      </c>
      <c r="C130" s="6">
        <f>+C113+8</f>
        <v>64</v>
      </c>
      <c r="D130" s="30" t="str">
        <f>IF(C130="","",VLOOKUP(C130,データ２!$A$2:$B$160,2))</f>
        <v>玉川</v>
      </c>
      <c r="E130" s="6">
        <f>+E113+8</f>
        <v>62</v>
      </c>
      <c r="F130" s="30" t="str">
        <f>IF(E130="","",VLOOKUP(E130,データ２!$A$2:$B$160,2))</f>
        <v>淀四ライオンズ</v>
      </c>
      <c r="G130" s="6">
        <f>+G113+8</f>
        <v>61</v>
      </c>
      <c r="H130" s="30" t="str">
        <f>IF(G130="","",VLOOKUP(G130,データ２!$A$2:$B$160,2))</f>
        <v>興宮ファイターズ</v>
      </c>
      <c r="I130" s="6">
        <f>+I113+8</f>
        <v>60</v>
      </c>
      <c r="J130" s="30" t="str">
        <f>IF(I130="","",VLOOKUP(I130,データ２!$A$2:$B$160,2))</f>
        <v>旗の台クラブ</v>
      </c>
      <c r="K130" s="6">
        <f>+K113+8</f>
        <v>64</v>
      </c>
      <c r="L130" s="30" t="str">
        <f>IF(K130="","",VLOOKUP(K130,データ２!$A$2:$B$160,2))</f>
        <v>玉川</v>
      </c>
    </row>
    <row r="131" spans="1:10" ht="13.5" customHeight="1">
      <c r="A131" s="5">
        <f>+A114+8</f>
        <v>60</v>
      </c>
      <c r="B131" s="28" t="str">
        <f>IF(A131="","",VLOOKUP(A131,データ２!$A$2:$B$160,2))</f>
        <v>旗の台クラブ</v>
      </c>
      <c r="C131" s="5">
        <f>+C114+8</f>
        <v>59</v>
      </c>
      <c r="D131" s="28" t="str">
        <f>IF(C131="","",VLOOKUP(C131,データ２!$A$2:$B$160,2))</f>
        <v>高島エイト</v>
      </c>
      <c r="E131" s="5">
        <f>+E114+8</f>
        <v>58</v>
      </c>
      <c r="F131" s="28" t="str">
        <f>IF(E131="","",VLOOKUP(E131,データ２!$A$2:$B$160,2))</f>
        <v>フェニックス</v>
      </c>
      <c r="G131" s="5">
        <f>+G114+8</f>
        <v>58</v>
      </c>
      <c r="H131" s="28" t="str">
        <f>IF(G131="","",VLOOKUP(G131,データ２!$A$2:$B$160,2))</f>
        <v>フェニックス</v>
      </c>
      <c r="I131" s="5">
        <f>+I114+8</f>
        <v>58</v>
      </c>
      <c r="J131" s="28" t="str">
        <f>IF(I131="","",VLOOKUP(I131,データ２!$A$2:$B$160,2))</f>
        <v>フェニックス</v>
      </c>
    </row>
    <row r="132" spans="1:10" ht="13.5" customHeight="1">
      <c r="A132" s="17" t="s">
        <v>234</v>
      </c>
      <c r="B132" s="29"/>
      <c r="C132" s="17" t="s">
        <v>239</v>
      </c>
      <c r="D132" s="29"/>
      <c r="E132" s="17" t="s">
        <v>244</v>
      </c>
      <c r="F132" s="29"/>
      <c r="G132" s="17" t="s">
        <v>249</v>
      </c>
      <c r="H132" s="29"/>
      <c r="I132" s="17" t="s">
        <v>254</v>
      </c>
      <c r="J132" s="29"/>
    </row>
    <row r="133" spans="1:10" ht="13.5" customHeight="1">
      <c r="A133" s="6">
        <f>+A116+8</f>
        <v>61</v>
      </c>
      <c r="B133" s="30" t="str">
        <f>IF(A133="","",VLOOKUP(A133,データ２!$A$2:$B$160,2))</f>
        <v>興宮ファイターズ</v>
      </c>
      <c r="C133" s="6">
        <f>+C116+8</f>
        <v>63</v>
      </c>
      <c r="D133" s="30" t="str">
        <f>IF(C133="","",VLOOKUP(C133,データ２!$A$2:$B$160,2))</f>
        <v>越中島ブレーブス</v>
      </c>
      <c r="E133" s="6">
        <f>+E116+8</f>
        <v>61</v>
      </c>
      <c r="F133" s="30" t="str">
        <f>IF(E133="","",VLOOKUP(E133,データ２!$A$2:$B$160,2))</f>
        <v>興宮ファイターズ</v>
      </c>
      <c r="G133" s="6">
        <f>+G116+8</f>
        <v>60</v>
      </c>
      <c r="H133" s="30" t="str">
        <f>IF(G133="","",VLOOKUP(G133,データ２!$A$2:$B$160,2))</f>
        <v>旗の台クラブ</v>
      </c>
      <c r="I133" s="6">
        <f>+I116+8</f>
        <v>59</v>
      </c>
      <c r="J133" s="30" t="str">
        <f>IF(I133="","",VLOOKUP(I133,データ２!$A$2:$B$160,2))</f>
        <v>高島エイト</v>
      </c>
    </row>
    <row r="134" spans="1:10" ht="13.5" customHeight="1">
      <c r="A134" s="5">
        <f>+A117+8</f>
        <v>57</v>
      </c>
      <c r="B134" s="28" t="str">
        <f>IF(A134="","",VLOOKUP(A134,データ２!$A$2:$B$160,2))</f>
        <v>墨田スターズ</v>
      </c>
      <c r="C134" s="5">
        <f>+C117+8</f>
        <v>60</v>
      </c>
      <c r="D134" s="28" t="str">
        <f>IF(C134="","",VLOOKUP(C134,データ２!$A$2:$B$160,2))</f>
        <v>旗の台クラブ</v>
      </c>
      <c r="E134" s="5">
        <f>+E117+8</f>
        <v>59</v>
      </c>
      <c r="F134" s="28" t="str">
        <f>IF(E134="","",VLOOKUP(E134,データ２!$A$2:$B$160,2))</f>
        <v>高島エイト</v>
      </c>
      <c r="G134" s="5">
        <f>+G117+8</f>
        <v>59</v>
      </c>
      <c r="H134" s="28" t="str">
        <f>IF(G134="","",VLOOKUP(G134,データ２!$A$2:$B$160,2))</f>
        <v>高島エイト</v>
      </c>
      <c r="I134" s="5">
        <f>+I117+8</f>
        <v>60</v>
      </c>
      <c r="J134" s="28" t="str">
        <f>IF(I134="","",VLOOKUP(I134,データ２!$A$2:$B$160,2))</f>
        <v>旗の台クラブ</v>
      </c>
    </row>
    <row r="135" spans="1:10" ht="13.5">
      <c r="A135" s="17" t="s">
        <v>235</v>
      </c>
      <c r="B135" s="29"/>
      <c r="C135" s="17" t="s">
        <v>240</v>
      </c>
      <c r="D135" s="29"/>
      <c r="E135" s="17" t="s">
        <v>245</v>
      </c>
      <c r="F135" s="29"/>
      <c r="G135" s="17" t="s">
        <v>250</v>
      </c>
      <c r="H135" s="29"/>
      <c r="I135" s="17" t="s">
        <v>255</v>
      </c>
      <c r="J135" s="29"/>
    </row>
    <row r="136" spans="1:10" ht="13.5">
      <c r="A136" s="6">
        <f>+A119+8</f>
        <v>63</v>
      </c>
      <c r="B136" s="30" t="str">
        <f>IF(A136="","",VLOOKUP(A136,データ２!$A$2:$B$160,2))</f>
        <v>越中島ブレーブス</v>
      </c>
      <c r="C136" s="6">
        <f>+C119+8</f>
        <v>62</v>
      </c>
      <c r="D136" s="30" t="str">
        <f>IF(C136="","",VLOOKUP(C136,データ２!$A$2:$B$160,2))</f>
        <v>淀四ライオンズ</v>
      </c>
      <c r="E136" s="6">
        <f>+E119+8</f>
        <v>60</v>
      </c>
      <c r="F136" s="30" t="str">
        <f>IF(E136="","",VLOOKUP(E136,データ２!$A$2:$B$160,2))</f>
        <v>旗の台クラブ</v>
      </c>
      <c r="G136" s="6">
        <f>+G119+8</f>
        <v>64</v>
      </c>
      <c r="H136" s="30" t="str">
        <f>IF(G136="","",VLOOKUP(G136,データ２!$A$2:$B$160,2))</f>
        <v>玉川</v>
      </c>
      <c r="I136" s="6">
        <f>+I119+8</f>
        <v>64</v>
      </c>
      <c r="J136" s="30" t="str">
        <f>IF(I136="","",VLOOKUP(I136,データ２!$A$2:$B$160,2))</f>
        <v>玉川</v>
      </c>
    </row>
    <row r="138" ht="19.5" customHeight="1">
      <c r="A138" s="19" t="s">
        <v>366</v>
      </c>
    </row>
    <row r="139" spans="1:12" ht="13.5" customHeight="1">
      <c r="A139" s="5">
        <f>+A122+8</f>
        <v>65</v>
      </c>
      <c r="B139" s="28" t="str">
        <f>IF(A139="","",VLOOKUP(A139,データ２!$A$2:$B$160,2))</f>
        <v>中央フェニックス</v>
      </c>
      <c r="C139" s="5">
        <f>+C122+8</f>
        <v>66</v>
      </c>
      <c r="D139" s="28" t="str">
        <f>IF(C139="","",VLOOKUP(C139,データ２!$A$2:$B$160,2))</f>
        <v>ゼットタイガー</v>
      </c>
      <c r="E139" s="5">
        <f>+E122+8</f>
        <v>65</v>
      </c>
      <c r="F139" s="28" t="str">
        <f>IF(E139="","",VLOOKUP(E139,データ２!$A$2:$B$160,2))</f>
        <v>中央フェニックス</v>
      </c>
      <c r="G139" s="5">
        <f>+G122+8</f>
        <v>69</v>
      </c>
      <c r="H139" s="28" t="str">
        <f>IF(G139="","",VLOOKUP(G139,データ２!$A$2:$B$160,2))</f>
        <v>ＬＣジュニア</v>
      </c>
      <c r="I139" s="5">
        <f>+I122+8</f>
        <v>68</v>
      </c>
      <c r="J139" s="28" t="str">
        <f>IF(I139="","",VLOOKUP(I139,データ２!$A$2:$B$160,2))</f>
        <v>久我山イーグルス</v>
      </c>
      <c r="K139" s="5">
        <f>+K122+8</f>
        <v>69</v>
      </c>
      <c r="L139" s="28" t="str">
        <f>IF(K139="","",VLOOKUP(K139,データ２!$A$2:$B$160,2))</f>
        <v>ＬＣジュニア</v>
      </c>
    </row>
    <row r="140" spans="1:12" ht="13.5" customHeight="1">
      <c r="A140" s="17" t="s">
        <v>371</v>
      </c>
      <c r="B140" s="29"/>
      <c r="C140" s="17" t="s">
        <v>368</v>
      </c>
      <c r="D140" s="29"/>
      <c r="E140" s="17" t="s">
        <v>383</v>
      </c>
      <c r="F140" s="29"/>
      <c r="G140" s="17" t="s">
        <v>378</v>
      </c>
      <c r="H140" s="29"/>
      <c r="I140" s="17" t="s">
        <v>387</v>
      </c>
      <c r="J140" s="29"/>
      <c r="K140" s="17" t="s">
        <v>392</v>
      </c>
      <c r="L140" s="29"/>
    </row>
    <row r="141" spans="1:12" ht="13.5" customHeight="1">
      <c r="A141" s="6">
        <f>+A124+8</f>
        <v>72</v>
      </c>
      <c r="B141" s="30" t="str">
        <f>IF(A141="","",VLOOKUP(A141,データ２!$A$2:$B$160,2))</f>
        <v>ニュー愛宕</v>
      </c>
      <c r="C141" s="6">
        <f>+C124+8</f>
        <v>70</v>
      </c>
      <c r="D141" s="30" t="str">
        <f>IF(C141="","",VLOOKUP(C141,データ２!$A$2:$B$160,2))</f>
        <v>アヤメＪｒ</v>
      </c>
      <c r="E141" s="6">
        <f>+E124+8</f>
        <v>67</v>
      </c>
      <c r="F141" s="30" t="str">
        <f>IF(E141="","",VLOOKUP(E141,データ２!$A$2:$B$160,2))</f>
        <v>ジャパンキングス</v>
      </c>
      <c r="G141" s="6">
        <f>+G124+8</f>
        <v>72</v>
      </c>
      <c r="H141" s="30" t="str">
        <f>IF(G141="","",VLOOKUP(G141,データ２!$A$2:$B$160,2))</f>
        <v>ニュー愛宕</v>
      </c>
      <c r="I141" s="6">
        <f>+I124+8</f>
        <v>71</v>
      </c>
      <c r="J141" s="30" t="str">
        <f>IF(I141="","",VLOOKUP(I141,データ２!$A$2:$B$160,2))</f>
        <v>中目黒イーグルス</v>
      </c>
      <c r="K141" s="6">
        <f>+K124+8</f>
        <v>71</v>
      </c>
      <c r="L141" s="30" t="str">
        <f>IF(K141="","",VLOOKUP(K141,データ２!$A$2:$B$160,2))</f>
        <v>中目黒イーグルス</v>
      </c>
    </row>
    <row r="142" spans="1:12" ht="13.5" customHeight="1">
      <c r="A142" s="5">
        <f>+A125+8</f>
        <v>66</v>
      </c>
      <c r="B142" s="28" t="str">
        <f>IF(A142="","",VLOOKUP(A142,データ２!$A$2:$B$160,2))</f>
        <v>ゼットタイガー</v>
      </c>
      <c r="C142" s="5">
        <f>+C125+8</f>
        <v>67</v>
      </c>
      <c r="D142" s="28" t="str">
        <f>IF(C142="","",VLOOKUP(C142,データ２!$A$2:$B$160,2))</f>
        <v>ジャパンキングス</v>
      </c>
      <c r="E142" s="5">
        <f>+E125+8</f>
        <v>70</v>
      </c>
      <c r="F142" s="28" t="str">
        <f>IF(E142="","",VLOOKUP(E142,データ２!$A$2:$B$160,2))</f>
        <v>アヤメＪｒ</v>
      </c>
      <c r="G142" s="5">
        <f>+G125+8</f>
        <v>70</v>
      </c>
      <c r="H142" s="28" t="str">
        <f>IF(G142="","",VLOOKUP(G142,データ２!$A$2:$B$160,2))</f>
        <v>アヤメＪｒ</v>
      </c>
      <c r="I142" s="5">
        <f>+I125+8</f>
        <v>69</v>
      </c>
      <c r="J142" s="28" t="str">
        <f>IF(I142="","",VLOOKUP(I142,データ２!$A$2:$B$160,2))</f>
        <v>ＬＣジュニア</v>
      </c>
      <c r="K142" s="5">
        <f>+K125+8</f>
        <v>65</v>
      </c>
      <c r="L142" s="28" t="str">
        <f>IF(K142="","",VLOOKUP(K142,データ２!$A$2:$B$160,2))</f>
        <v>中央フェニックス</v>
      </c>
    </row>
    <row r="143" spans="1:12" ht="13.5" customHeight="1">
      <c r="A143" s="17" t="s">
        <v>372</v>
      </c>
      <c r="B143" s="29"/>
      <c r="C143" s="17" t="s">
        <v>369</v>
      </c>
      <c r="D143" s="29"/>
      <c r="E143" s="17" t="s">
        <v>384</v>
      </c>
      <c r="F143" s="29"/>
      <c r="G143" s="17" t="s">
        <v>379</v>
      </c>
      <c r="H143" s="29"/>
      <c r="I143" s="17" t="s">
        <v>388</v>
      </c>
      <c r="J143" s="29"/>
      <c r="K143" s="17" t="s">
        <v>393</v>
      </c>
      <c r="L143" s="29"/>
    </row>
    <row r="144" spans="1:12" ht="13.5" customHeight="1">
      <c r="A144" s="6">
        <f>+A127+8</f>
        <v>71</v>
      </c>
      <c r="B144" s="30" t="str">
        <f>IF(A144="","",VLOOKUP(A144,データ２!$A$2:$B$160,2))</f>
        <v>中目黒イーグルス</v>
      </c>
      <c r="C144" s="6">
        <f>+C127+8</f>
        <v>69</v>
      </c>
      <c r="D144" s="30" t="str">
        <f>IF(C144="","",VLOOKUP(C144,データ２!$A$2:$B$160,2))</f>
        <v>ＬＣジュニア</v>
      </c>
      <c r="E144" s="6">
        <f>+E127+8</f>
        <v>72</v>
      </c>
      <c r="F144" s="30" t="str">
        <f>IF(E144="","",VLOOKUP(E144,データ２!$A$2:$B$160,2))</f>
        <v>ニュー愛宕</v>
      </c>
      <c r="G144" s="6">
        <f>+G127+8</f>
        <v>71</v>
      </c>
      <c r="H144" s="30" t="str">
        <f>IF(G144="","",VLOOKUP(G144,データ２!$A$2:$B$160,2))</f>
        <v>中目黒イーグルス</v>
      </c>
      <c r="I144" s="6">
        <f>+I127+8</f>
        <v>70</v>
      </c>
      <c r="J144" s="30" t="str">
        <f>IF(I144="","",VLOOKUP(I144,データ２!$A$2:$B$160,2))</f>
        <v>アヤメＪｒ</v>
      </c>
      <c r="K144" s="6">
        <f>+K127+8</f>
        <v>66</v>
      </c>
      <c r="L144" s="30" t="str">
        <f>IF(K144="","",VLOOKUP(K144,データ２!$A$2:$B$160,2))</f>
        <v>ゼットタイガー</v>
      </c>
    </row>
    <row r="145" spans="1:12" ht="13.5" customHeight="1">
      <c r="A145" s="5">
        <f>+A128+8</f>
        <v>67</v>
      </c>
      <c r="B145" s="28" t="str">
        <f>IF(A145="","",VLOOKUP(A145,データ２!$A$2:$B$160,2))</f>
        <v>ジャパンキングス</v>
      </c>
      <c r="C145" s="5">
        <f>+C128+8</f>
        <v>66</v>
      </c>
      <c r="D145" s="28" t="str">
        <f>IF(C145="","",VLOOKUP(C145,データ２!$A$2:$B$160,2))</f>
        <v>ゼットタイガー</v>
      </c>
      <c r="E145" s="5">
        <f>+E128+8</f>
        <v>65</v>
      </c>
      <c r="F145" s="28" t="str">
        <f>IF(E145="","",VLOOKUP(E145,データ２!$A$2:$B$160,2))</f>
        <v>中央フェニックス</v>
      </c>
      <c r="G145" s="5">
        <f>+G128+8</f>
        <v>65</v>
      </c>
      <c r="H145" s="28" t="str">
        <f>IF(G145="","",VLOOKUP(G145,データ２!$A$2:$B$160,2))</f>
        <v>中央フェニックス</v>
      </c>
      <c r="I145" s="5">
        <f>+I128+8</f>
        <v>65</v>
      </c>
      <c r="J145" s="28" t="str">
        <f>IF(I145="","",VLOOKUP(I145,データ２!$A$2:$B$160,2))</f>
        <v>中央フェニックス</v>
      </c>
      <c r="K145" s="5">
        <f>+K128+8</f>
        <v>71</v>
      </c>
      <c r="L145" s="28" t="str">
        <f>IF(K145="","",VLOOKUP(K145,データ２!$A$2:$B$160,2))</f>
        <v>中目黒イーグルス</v>
      </c>
    </row>
    <row r="146" spans="1:12" ht="13.5" customHeight="1">
      <c r="A146" s="17" t="s">
        <v>373</v>
      </c>
      <c r="B146" s="29"/>
      <c r="C146" s="17" t="s">
        <v>376</v>
      </c>
      <c r="D146" s="29"/>
      <c r="E146" s="17" t="s">
        <v>367</v>
      </c>
      <c r="F146" s="29"/>
      <c r="G146" s="17" t="s">
        <v>380</v>
      </c>
      <c r="H146" s="29"/>
      <c r="I146" s="17" t="s">
        <v>389</v>
      </c>
      <c r="J146" s="29"/>
      <c r="K146" s="17" t="s">
        <v>394</v>
      </c>
      <c r="L146" s="29"/>
    </row>
    <row r="147" spans="1:12" ht="13.5" customHeight="1">
      <c r="A147" s="6">
        <f>+A130+8</f>
        <v>70</v>
      </c>
      <c r="B147" s="30" t="str">
        <f>IF(A147="","",VLOOKUP(A147,データ２!$A$2:$B$160,2))</f>
        <v>アヤメＪｒ</v>
      </c>
      <c r="C147" s="6">
        <f>+C130+8</f>
        <v>72</v>
      </c>
      <c r="D147" s="30" t="str">
        <f>IF(C147="","",VLOOKUP(C147,データ２!$A$2:$B$160,2))</f>
        <v>ニュー愛宕</v>
      </c>
      <c r="E147" s="6">
        <f>+E130+8</f>
        <v>70</v>
      </c>
      <c r="F147" s="30" t="str">
        <f>IF(E147="","",VLOOKUP(E147,データ２!$A$2:$B$160,2))</f>
        <v>アヤメＪｒ</v>
      </c>
      <c r="G147" s="6">
        <f>+G130+8</f>
        <v>69</v>
      </c>
      <c r="H147" s="30" t="str">
        <f>IF(G147="","",VLOOKUP(G147,データ２!$A$2:$B$160,2))</f>
        <v>ＬＣジュニア</v>
      </c>
      <c r="I147" s="6">
        <f>+I130+8</f>
        <v>68</v>
      </c>
      <c r="J147" s="30" t="str">
        <f>IF(I147="","",VLOOKUP(I147,データ２!$A$2:$B$160,2))</f>
        <v>久我山イーグルス</v>
      </c>
      <c r="K147" s="6">
        <f>+K130+8</f>
        <v>72</v>
      </c>
      <c r="L147" s="30" t="str">
        <f>IF(K147="","",VLOOKUP(K147,データ２!$A$2:$B$160,2))</f>
        <v>ニュー愛宕</v>
      </c>
    </row>
    <row r="148" spans="1:10" ht="13.5" customHeight="1">
      <c r="A148" s="5">
        <f>+A131+8</f>
        <v>68</v>
      </c>
      <c r="B148" s="28" t="str">
        <f>IF(A148="","",VLOOKUP(A148,データ２!$A$2:$B$160,2))</f>
        <v>久我山イーグルス</v>
      </c>
      <c r="C148" s="5">
        <f>+C131+8</f>
        <v>67</v>
      </c>
      <c r="D148" s="28" t="str">
        <f>IF(C148="","",VLOOKUP(C148,データ２!$A$2:$B$160,2))</f>
        <v>ジャパンキングス</v>
      </c>
      <c r="E148" s="5">
        <f>+E131+8</f>
        <v>66</v>
      </c>
      <c r="F148" s="28" t="str">
        <f>IF(E148="","",VLOOKUP(E148,データ２!$A$2:$B$160,2))</f>
        <v>ゼットタイガー</v>
      </c>
      <c r="G148" s="5">
        <f>+G131+8</f>
        <v>66</v>
      </c>
      <c r="H148" s="28" t="str">
        <f>IF(G148="","",VLOOKUP(G148,データ２!$A$2:$B$160,2))</f>
        <v>ゼットタイガー</v>
      </c>
      <c r="I148" s="5">
        <f>+I131+8</f>
        <v>66</v>
      </c>
      <c r="J148" s="28" t="str">
        <f>IF(I148="","",VLOOKUP(I148,データ２!$A$2:$B$160,2))</f>
        <v>ゼットタイガー</v>
      </c>
    </row>
    <row r="149" spans="1:10" ht="13.5" customHeight="1">
      <c r="A149" s="17" t="s">
        <v>374</v>
      </c>
      <c r="B149" s="29"/>
      <c r="C149" s="17" t="s">
        <v>377</v>
      </c>
      <c r="D149" s="29"/>
      <c r="E149" s="17" t="s">
        <v>385</v>
      </c>
      <c r="F149" s="29"/>
      <c r="G149" s="17" t="s">
        <v>381</v>
      </c>
      <c r="H149" s="29"/>
      <c r="I149" s="17" t="s">
        <v>390</v>
      </c>
      <c r="J149" s="29"/>
    </row>
    <row r="150" spans="1:10" ht="13.5" customHeight="1">
      <c r="A150" s="6">
        <f>+A133+8</f>
        <v>69</v>
      </c>
      <c r="B150" s="30" t="str">
        <f>IF(A150="","",VLOOKUP(A150,データ２!$A$2:$B$160,2))</f>
        <v>ＬＣジュニア</v>
      </c>
      <c r="C150" s="6">
        <f>+C133+8</f>
        <v>71</v>
      </c>
      <c r="D150" s="30" t="str">
        <f>IF(C150="","",VLOOKUP(C150,データ２!$A$2:$B$160,2))</f>
        <v>中目黒イーグルス</v>
      </c>
      <c r="E150" s="6">
        <f>+E133+8</f>
        <v>69</v>
      </c>
      <c r="F150" s="30" t="str">
        <f>IF(E150="","",VLOOKUP(E150,データ２!$A$2:$B$160,2))</f>
        <v>ＬＣジュニア</v>
      </c>
      <c r="G150" s="6">
        <f>+G133+8</f>
        <v>68</v>
      </c>
      <c r="H150" s="30" t="str">
        <f>IF(G150="","",VLOOKUP(G150,データ２!$A$2:$B$160,2))</f>
        <v>久我山イーグルス</v>
      </c>
      <c r="I150" s="6">
        <f>+I133+8</f>
        <v>67</v>
      </c>
      <c r="J150" s="30" t="str">
        <f>IF(I150="","",VLOOKUP(I150,データ２!$A$2:$B$160,2))</f>
        <v>ジャパンキングス</v>
      </c>
    </row>
    <row r="151" spans="1:10" ht="13.5" customHeight="1">
      <c r="A151" s="5">
        <f>+A134+8</f>
        <v>65</v>
      </c>
      <c r="B151" s="28" t="str">
        <f>IF(A151="","",VLOOKUP(A151,データ２!$A$2:$B$160,2))</f>
        <v>中央フェニックス</v>
      </c>
      <c r="C151" s="5">
        <f>+C134+8</f>
        <v>68</v>
      </c>
      <c r="D151" s="28" t="str">
        <f>IF(C151="","",VLOOKUP(C151,データ２!$A$2:$B$160,2))</f>
        <v>久我山イーグルス</v>
      </c>
      <c r="E151" s="5">
        <f>+E134+8</f>
        <v>67</v>
      </c>
      <c r="F151" s="28" t="str">
        <f>IF(E151="","",VLOOKUP(E151,データ２!$A$2:$B$160,2))</f>
        <v>ジャパンキングス</v>
      </c>
      <c r="G151" s="5">
        <f>+G134+8</f>
        <v>67</v>
      </c>
      <c r="H151" s="28" t="str">
        <f>IF(G151="","",VLOOKUP(G151,データ２!$A$2:$B$160,2))</f>
        <v>ジャパンキングス</v>
      </c>
      <c r="I151" s="5">
        <f>+I134+8</f>
        <v>68</v>
      </c>
      <c r="J151" s="28" t="str">
        <f>IF(I151="","",VLOOKUP(I151,データ２!$A$2:$B$160,2))</f>
        <v>久我山イーグルス</v>
      </c>
    </row>
    <row r="152" spans="1:10" ht="13.5" customHeight="1">
      <c r="A152" s="17" t="s">
        <v>375</v>
      </c>
      <c r="B152" s="29"/>
      <c r="C152" s="17" t="s">
        <v>370</v>
      </c>
      <c r="D152" s="29"/>
      <c r="E152" s="17" t="s">
        <v>386</v>
      </c>
      <c r="F152" s="29"/>
      <c r="G152" s="17" t="s">
        <v>382</v>
      </c>
      <c r="H152" s="29"/>
      <c r="I152" s="17" t="s">
        <v>391</v>
      </c>
      <c r="J152" s="29"/>
    </row>
    <row r="153" spans="1:10" ht="13.5" customHeight="1">
      <c r="A153" s="6">
        <f>+A136+8</f>
        <v>71</v>
      </c>
      <c r="B153" s="30" t="str">
        <f>IF(A153="","",VLOOKUP(A153,データ２!$A$2:$B$160,2))</f>
        <v>中目黒イーグルス</v>
      </c>
      <c r="C153" s="6">
        <f>+C136+8</f>
        <v>70</v>
      </c>
      <c r="D153" s="30" t="str">
        <f>IF(C153="","",VLOOKUP(C153,データ２!$A$2:$B$160,2))</f>
        <v>アヤメＪｒ</v>
      </c>
      <c r="E153" s="6">
        <f>+E136+8</f>
        <v>68</v>
      </c>
      <c r="F153" s="30" t="str">
        <f>IF(E153="","",VLOOKUP(E153,データ２!$A$2:$B$160,2))</f>
        <v>久我山イーグルス</v>
      </c>
      <c r="G153" s="6">
        <f>+G136+8</f>
        <v>72</v>
      </c>
      <c r="H153" s="30" t="str">
        <f>IF(G153="","",VLOOKUP(G153,データ２!$A$2:$B$160,2))</f>
        <v>ニュー愛宕</v>
      </c>
      <c r="I153" s="6">
        <f>+I136+8</f>
        <v>72</v>
      </c>
      <c r="J153" s="30" t="str">
        <f>IF(I153="","",VLOOKUP(I153,データ２!$A$2:$B$160,2))</f>
        <v>ニュー愛宕</v>
      </c>
    </row>
    <row r="154" ht="13.5" customHeight="1"/>
    <row r="155" ht="19.5" customHeight="1">
      <c r="A155" s="19" t="s">
        <v>395</v>
      </c>
    </row>
    <row r="156" spans="1:12" ht="13.5" customHeight="1">
      <c r="A156" s="5">
        <f>+A139+8</f>
        <v>73</v>
      </c>
      <c r="B156" s="28" t="str">
        <f>IF(A156="","",VLOOKUP(A156,データ２!$A$2:$B$160,2))</f>
        <v>品川レインボーズ</v>
      </c>
      <c r="C156" s="5">
        <f>+C139+8</f>
        <v>74</v>
      </c>
      <c r="D156" s="28" t="str">
        <f>IF(C156="","",VLOOKUP(C156,データ２!$A$2:$B$160,2))</f>
        <v>入谷レッズ</v>
      </c>
      <c r="E156" s="5">
        <f>+E139+8</f>
        <v>73</v>
      </c>
      <c r="F156" s="28" t="str">
        <f>IF(E156="","",VLOOKUP(E156,データ２!$A$2:$B$160,2))</f>
        <v>品川レインボーズ</v>
      </c>
      <c r="G156" s="5">
        <f>+G139+8</f>
        <v>77</v>
      </c>
      <c r="H156" s="28" t="str">
        <f>IF(G156="","",VLOOKUP(G156,データ２!$A$2:$B$160,2))</f>
        <v>ラビットタイガース</v>
      </c>
      <c r="I156" s="5">
        <f>+I139+8</f>
        <v>76</v>
      </c>
      <c r="J156" s="28" t="str">
        <f>IF(I156="","",VLOOKUP(I156,データ２!$A$2:$B$160,2))</f>
        <v>高井戸東少年野球</v>
      </c>
      <c r="K156" s="5">
        <f>+K139+8</f>
        <v>77</v>
      </c>
      <c r="L156" s="28" t="str">
        <f>IF(K156="","",VLOOKUP(K156,データ２!$A$2:$B$160,2))</f>
        <v>ラビットタイガース</v>
      </c>
    </row>
    <row r="157" spans="1:12" ht="13.5" customHeight="1">
      <c r="A157" s="17" t="s">
        <v>396</v>
      </c>
      <c r="B157" s="29"/>
      <c r="C157" s="17" t="s">
        <v>401</v>
      </c>
      <c r="D157" s="29"/>
      <c r="E157" s="17" t="s">
        <v>406</v>
      </c>
      <c r="F157" s="29"/>
      <c r="G157" s="17" t="s">
        <v>411</v>
      </c>
      <c r="H157" s="29"/>
      <c r="I157" s="17" t="s">
        <v>416</v>
      </c>
      <c r="J157" s="29"/>
      <c r="K157" s="17" t="s">
        <v>421</v>
      </c>
      <c r="L157" s="29"/>
    </row>
    <row r="158" spans="1:12" ht="13.5" customHeight="1">
      <c r="A158" s="6">
        <f>+A141+8</f>
        <v>80</v>
      </c>
      <c r="B158" s="30" t="str">
        <f>IF(A158="","",VLOOKUP(A158,データ２!$A$2:$B$160,2))</f>
        <v>有馬スワローズ</v>
      </c>
      <c r="C158" s="6">
        <f>+C141+8</f>
        <v>78</v>
      </c>
      <c r="D158" s="30" t="str">
        <f>IF(C158="","",VLOOKUP(C158,データ２!$A$2:$B$160,2))</f>
        <v>ゴッドイーグルス</v>
      </c>
      <c r="E158" s="6">
        <f>+E141+8</f>
        <v>75</v>
      </c>
      <c r="F158" s="30" t="str">
        <f>IF(E158="","",VLOOKUP(E158,データ２!$A$2:$B$160,2))</f>
        <v>ブラックキラーズ</v>
      </c>
      <c r="G158" s="6">
        <f>+G141+8</f>
        <v>80</v>
      </c>
      <c r="H158" s="30" t="str">
        <f>IF(G158="","",VLOOKUP(G158,データ２!$A$2:$B$160,2))</f>
        <v>有馬スワローズ</v>
      </c>
      <c r="I158" s="6">
        <f>+I141+8</f>
        <v>79</v>
      </c>
      <c r="J158" s="30" t="str">
        <f>IF(I158="","",VLOOKUP(I158,データ２!$A$2:$B$160,2))</f>
        <v>出雲ライオンズ</v>
      </c>
      <c r="K158" s="6">
        <f>+K141+8</f>
        <v>79</v>
      </c>
      <c r="L158" s="30" t="str">
        <f>IF(K158="","",VLOOKUP(K158,データ２!$A$2:$B$160,2))</f>
        <v>出雲ライオンズ</v>
      </c>
    </row>
    <row r="159" spans="1:12" ht="13.5" customHeight="1">
      <c r="A159" s="5">
        <f>+A142+8</f>
        <v>74</v>
      </c>
      <c r="B159" s="28" t="str">
        <f>IF(A159="","",VLOOKUP(A159,データ２!$A$2:$B$160,2))</f>
        <v>入谷レッズ</v>
      </c>
      <c r="C159" s="5">
        <f>+C142+8</f>
        <v>75</v>
      </c>
      <c r="D159" s="28" t="str">
        <f>IF(C159="","",VLOOKUP(C159,データ２!$A$2:$B$160,2))</f>
        <v>ブラックキラーズ</v>
      </c>
      <c r="E159" s="5">
        <f>+E142+8</f>
        <v>78</v>
      </c>
      <c r="F159" s="28" t="str">
        <f>IF(E159="","",VLOOKUP(E159,データ２!$A$2:$B$160,2))</f>
        <v>ゴッドイーグルス</v>
      </c>
      <c r="G159" s="5">
        <f>+G142+8</f>
        <v>78</v>
      </c>
      <c r="H159" s="28" t="str">
        <f>IF(G159="","",VLOOKUP(G159,データ２!$A$2:$B$160,2))</f>
        <v>ゴッドイーグルス</v>
      </c>
      <c r="I159" s="5">
        <f>+I142+8</f>
        <v>77</v>
      </c>
      <c r="J159" s="28" t="str">
        <f>IF(I159="","",VLOOKUP(I159,データ２!$A$2:$B$160,2))</f>
        <v>ラビットタイガース</v>
      </c>
      <c r="K159" s="5">
        <f>+K142+8</f>
        <v>73</v>
      </c>
      <c r="L159" s="28" t="str">
        <f>IF(K159="","",VLOOKUP(K159,データ２!$A$2:$B$160,2))</f>
        <v>品川レインボーズ</v>
      </c>
    </row>
    <row r="160" spans="1:12" ht="13.5" customHeight="1">
      <c r="A160" s="17" t="s">
        <v>397</v>
      </c>
      <c r="B160" s="29"/>
      <c r="C160" s="17" t="s">
        <v>402</v>
      </c>
      <c r="D160" s="29"/>
      <c r="E160" s="17" t="s">
        <v>407</v>
      </c>
      <c r="F160" s="29"/>
      <c r="G160" s="17" t="s">
        <v>412</v>
      </c>
      <c r="H160" s="29"/>
      <c r="I160" s="17" t="s">
        <v>417</v>
      </c>
      <c r="J160" s="29"/>
      <c r="K160" s="17" t="s">
        <v>422</v>
      </c>
      <c r="L160" s="29"/>
    </row>
    <row r="161" spans="1:12" ht="13.5" customHeight="1">
      <c r="A161" s="6">
        <f>+A144+8</f>
        <v>79</v>
      </c>
      <c r="B161" s="30" t="str">
        <f>IF(A161="","",VLOOKUP(A161,データ２!$A$2:$B$160,2))</f>
        <v>出雲ライオンズ</v>
      </c>
      <c r="C161" s="6">
        <f>+C144+8</f>
        <v>77</v>
      </c>
      <c r="D161" s="30" t="str">
        <f>IF(C161="","",VLOOKUP(C161,データ２!$A$2:$B$160,2))</f>
        <v>ラビットタイガース</v>
      </c>
      <c r="E161" s="6">
        <f>+E144+8</f>
        <v>80</v>
      </c>
      <c r="F161" s="30" t="str">
        <f>IF(E161="","",VLOOKUP(E161,データ２!$A$2:$B$160,2))</f>
        <v>有馬スワローズ</v>
      </c>
      <c r="G161" s="6">
        <f>+G144+8</f>
        <v>79</v>
      </c>
      <c r="H161" s="30" t="str">
        <f>IF(G161="","",VLOOKUP(G161,データ２!$A$2:$B$160,2))</f>
        <v>出雲ライオンズ</v>
      </c>
      <c r="I161" s="6">
        <f>+I144+8</f>
        <v>78</v>
      </c>
      <c r="J161" s="30" t="str">
        <f>IF(I161="","",VLOOKUP(I161,データ２!$A$2:$B$160,2))</f>
        <v>ゴッドイーグルス</v>
      </c>
      <c r="K161" s="6">
        <f>+K144+8</f>
        <v>74</v>
      </c>
      <c r="L161" s="30" t="str">
        <f>IF(K161="","",VLOOKUP(K161,データ２!$A$2:$B$160,2))</f>
        <v>入谷レッズ</v>
      </c>
    </row>
    <row r="162" spans="1:12" ht="13.5" customHeight="1">
      <c r="A162" s="5">
        <f>+A145+8</f>
        <v>75</v>
      </c>
      <c r="B162" s="28" t="str">
        <f>IF(A162="","",VLOOKUP(A162,データ２!$A$2:$B$160,2))</f>
        <v>ブラックキラーズ</v>
      </c>
      <c r="C162" s="5">
        <f>+C145+8</f>
        <v>74</v>
      </c>
      <c r="D162" s="28" t="str">
        <f>IF(C162="","",VLOOKUP(C162,データ２!$A$2:$B$160,2))</f>
        <v>入谷レッズ</v>
      </c>
      <c r="E162" s="5">
        <f>+E145+8</f>
        <v>73</v>
      </c>
      <c r="F162" s="28" t="str">
        <f>IF(E162="","",VLOOKUP(E162,データ２!$A$2:$B$160,2))</f>
        <v>品川レインボーズ</v>
      </c>
      <c r="G162" s="5">
        <f>+G145+8</f>
        <v>73</v>
      </c>
      <c r="H162" s="28" t="str">
        <f>IF(G162="","",VLOOKUP(G162,データ２!$A$2:$B$160,2))</f>
        <v>品川レインボーズ</v>
      </c>
      <c r="I162" s="5">
        <f>+I145+8</f>
        <v>73</v>
      </c>
      <c r="J162" s="28" t="str">
        <f>IF(I162="","",VLOOKUP(I162,データ２!$A$2:$B$160,2))</f>
        <v>品川レインボーズ</v>
      </c>
      <c r="K162" s="5">
        <f>+K145+8</f>
        <v>79</v>
      </c>
      <c r="L162" s="28" t="str">
        <f>IF(K162="","",VLOOKUP(K162,データ２!$A$2:$B$160,2))</f>
        <v>出雲ライオンズ</v>
      </c>
    </row>
    <row r="163" spans="1:12" ht="13.5" customHeight="1">
      <c r="A163" s="17" t="s">
        <v>398</v>
      </c>
      <c r="B163" s="29"/>
      <c r="C163" s="17" t="s">
        <v>403</v>
      </c>
      <c r="D163" s="29"/>
      <c r="E163" s="17" t="s">
        <v>408</v>
      </c>
      <c r="F163" s="29"/>
      <c r="G163" s="17" t="s">
        <v>413</v>
      </c>
      <c r="H163" s="29"/>
      <c r="I163" s="17" t="s">
        <v>418</v>
      </c>
      <c r="J163" s="29"/>
      <c r="K163" s="17" t="s">
        <v>423</v>
      </c>
      <c r="L163" s="29"/>
    </row>
    <row r="164" spans="1:12" ht="13.5" customHeight="1">
      <c r="A164" s="6">
        <f>+A147+8</f>
        <v>78</v>
      </c>
      <c r="B164" s="30" t="str">
        <f>IF(A164="","",VLOOKUP(A164,データ２!$A$2:$B$160,2))</f>
        <v>ゴッドイーグルス</v>
      </c>
      <c r="C164" s="6">
        <f>+C147+8</f>
        <v>80</v>
      </c>
      <c r="D164" s="30" t="str">
        <f>IF(C164="","",VLOOKUP(C164,データ２!$A$2:$B$160,2))</f>
        <v>有馬スワローズ</v>
      </c>
      <c r="E164" s="6">
        <f>+E147+8</f>
        <v>78</v>
      </c>
      <c r="F164" s="30" t="str">
        <f>IF(E164="","",VLOOKUP(E164,データ２!$A$2:$B$160,2))</f>
        <v>ゴッドイーグルス</v>
      </c>
      <c r="G164" s="6">
        <f>+G147+8</f>
        <v>77</v>
      </c>
      <c r="H164" s="30" t="str">
        <f>IF(G164="","",VLOOKUP(G164,データ２!$A$2:$B$160,2))</f>
        <v>ラビットタイガース</v>
      </c>
      <c r="I164" s="6">
        <f>+I147+8</f>
        <v>76</v>
      </c>
      <c r="J164" s="30" t="str">
        <f>IF(I164="","",VLOOKUP(I164,データ２!$A$2:$B$160,2))</f>
        <v>高井戸東少年野球</v>
      </c>
      <c r="K164" s="6">
        <f>+K147+8</f>
        <v>80</v>
      </c>
      <c r="L164" s="30" t="str">
        <f>IF(K164="","",VLOOKUP(K164,データ２!$A$2:$B$160,2))</f>
        <v>有馬スワローズ</v>
      </c>
    </row>
    <row r="165" spans="1:10" ht="13.5" customHeight="1">
      <c r="A165" s="5">
        <f>+A148+8</f>
        <v>76</v>
      </c>
      <c r="B165" s="28" t="str">
        <f>IF(A165="","",VLOOKUP(A165,データ２!$A$2:$B$160,2))</f>
        <v>高井戸東少年野球</v>
      </c>
      <c r="C165" s="5">
        <f>+C148+8</f>
        <v>75</v>
      </c>
      <c r="D165" s="28" t="str">
        <f>IF(C165="","",VLOOKUP(C165,データ２!$A$2:$B$160,2))</f>
        <v>ブラックキラーズ</v>
      </c>
      <c r="E165" s="5">
        <f>+E148+8</f>
        <v>74</v>
      </c>
      <c r="F165" s="28" t="str">
        <f>IF(E165="","",VLOOKUP(E165,データ２!$A$2:$B$160,2))</f>
        <v>入谷レッズ</v>
      </c>
      <c r="G165" s="5">
        <f>+G148+8</f>
        <v>74</v>
      </c>
      <c r="H165" s="28" t="str">
        <f>IF(G165="","",VLOOKUP(G165,データ２!$A$2:$B$160,2))</f>
        <v>入谷レッズ</v>
      </c>
      <c r="I165" s="5">
        <f>+I148+8</f>
        <v>74</v>
      </c>
      <c r="J165" s="28" t="str">
        <f>IF(I165="","",VLOOKUP(I165,データ２!$A$2:$B$160,2))</f>
        <v>入谷レッズ</v>
      </c>
    </row>
    <row r="166" spans="1:10" ht="13.5" customHeight="1">
      <c r="A166" s="17" t="s">
        <v>399</v>
      </c>
      <c r="B166" s="29"/>
      <c r="C166" s="17" t="s">
        <v>404</v>
      </c>
      <c r="D166" s="29"/>
      <c r="E166" s="17" t="s">
        <v>409</v>
      </c>
      <c r="F166" s="29"/>
      <c r="G166" s="17" t="s">
        <v>414</v>
      </c>
      <c r="H166" s="29"/>
      <c r="I166" s="17" t="s">
        <v>419</v>
      </c>
      <c r="J166" s="29"/>
    </row>
    <row r="167" spans="1:10" ht="13.5" customHeight="1">
      <c r="A167" s="6">
        <f>+A150+8</f>
        <v>77</v>
      </c>
      <c r="B167" s="30" t="str">
        <f>IF(A167="","",VLOOKUP(A167,データ２!$A$2:$B$160,2))</f>
        <v>ラビットタイガース</v>
      </c>
      <c r="C167" s="6">
        <f>+C150+8</f>
        <v>79</v>
      </c>
      <c r="D167" s="30" t="str">
        <f>IF(C167="","",VLOOKUP(C167,データ２!$A$2:$B$160,2))</f>
        <v>出雲ライオンズ</v>
      </c>
      <c r="E167" s="6">
        <f>+E150+8</f>
        <v>77</v>
      </c>
      <c r="F167" s="30" t="str">
        <f>IF(E167="","",VLOOKUP(E167,データ２!$A$2:$B$160,2))</f>
        <v>ラビットタイガース</v>
      </c>
      <c r="G167" s="6">
        <f>+G150+8</f>
        <v>76</v>
      </c>
      <c r="H167" s="30" t="str">
        <f>IF(G167="","",VLOOKUP(G167,データ２!$A$2:$B$160,2))</f>
        <v>高井戸東少年野球</v>
      </c>
      <c r="I167" s="6">
        <f>+I150+8</f>
        <v>75</v>
      </c>
      <c r="J167" s="30" t="str">
        <f>IF(I167="","",VLOOKUP(I167,データ２!$A$2:$B$160,2))</f>
        <v>ブラックキラーズ</v>
      </c>
    </row>
    <row r="168" spans="1:10" ht="13.5" customHeight="1">
      <c r="A168" s="5">
        <f>+A151+8</f>
        <v>73</v>
      </c>
      <c r="B168" s="28" t="str">
        <f>IF(A168="","",VLOOKUP(A168,データ２!$A$2:$B$160,2))</f>
        <v>品川レインボーズ</v>
      </c>
      <c r="C168" s="5">
        <f>+C151+8</f>
        <v>76</v>
      </c>
      <c r="D168" s="28" t="str">
        <f>IF(C168="","",VLOOKUP(C168,データ２!$A$2:$B$160,2))</f>
        <v>高井戸東少年野球</v>
      </c>
      <c r="E168" s="5">
        <f>+E151+8</f>
        <v>75</v>
      </c>
      <c r="F168" s="28" t="str">
        <f>IF(E168="","",VLOOKUP(E168,データ２!$A$2:$B$160,2))</f>
        <v>ブラックキラーズ</v>
      </c>
      <c r="G168" s="5">
        <f>+G151+8</f>
        <v>75</v>
      </c>
      <c r="H168" s="28" t="str">
        <f>IF(G168="","",VLOOKUP(G168,データ２!$A$2:$B$160,2))</f>
        <v>ブラックキラーズ</v>
      </c>
      <c r="I168" s="5">
        <f>+I151+8</f>
        <v>76</v>
      </c>
      <c r="J168" s="28" t="str">
        <f>IF(I168="","",VLOOKUP(I168,データ２!$A$2:$B$160,2))</f>
        <v>高井戸東少年野球</v>
      </c>
    </row>
    <row r="169" spans="1:10" ht="13.5">
      <c r="A169" s="17" t="s">
        <v>400</v>
      </c>
      <c r="B169" s="29"/>
      <c r="C169" s="17" t="s">
        <v>405</v>
      </c>
      <c r="D169" s="29"/>
      <c r="E169" s="17" t="s">
        <v>410</v>
      </c>
      <c r="F169" s="29"/>
      <c r="G169" s="17" t="s">
        <v>415</v>
      </c>
      <c r="H169" s="29"/>
      <c r="I169" s="17" t="s">
        <v>420</v>
      </c>
      <c r="J169" s="29"/>
    </row>
    <row r="170" spans="1:10" ht="13.5">
      <c r="A170" s="6">
        <f>+A153+8</f>
        <v>79</v>
      </c>
      <c r="B170" s="30" t="str">
        <f>IF(A170="","",VLOOKUP(A170,データ２!$A$2:$B$160,2))</f>
        <v>出雲ライオンズ</v>
      </c>
      <c r="C170" s="6">
        <f>+C153+8</f>
        <v>78</v>
      </c>
      <c r="D170" s="30" t="str">
        <f>IF(C170="","",VLOOKUP(C170,データ２!$A$2:$B$160,2))</f>
        <v>ゴッドイーグルス</v>
      </c>
      <c r="E170" s="6">
        <f>+E153+8</f>
        <v>76</v>
      </c>
      <c r="F170" s="30" t="str">
        <f>IF(E170="","",VLOOKUP(E170,データ２!$A$2:$B$160,2))</f>
        <v>高井戸東少年野球</v>
      </c>
      <c r="G170" s="6">
        <f>+G153+8</f>
        <v>80</v>
      </c>
      <c r="H170" s="30" t="str">
        <f>IF(G170="","",VLOOKUP(G170,データ２!$A$2:$B$160,2))</f>
        <v>有馬スワローズ</v>
      </c>
      <c r="I170" s="6">
        <f>+I153+8</f>
        <v>80</v>
      </c>
      <c r="J170" s="30" t="str">
        <f>IF(I170="","",VLOOKUP(I170,データ２!$A$2:$B$160,2))</f>
        <v>有馬スワローズ</v>
      </c>
    </row>
  </sheetData>
  <sheetProtection/>
  <printOptions/>
  <pageMargins left="0.3937007874015748" right="0" top="0" bottom="0" header="0.5118110236220472" footer="0.5118110236220472"/>
  <pageSetup horizontalDpi="200" verticalDpi="2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3"/>
  <sheetViews>
    <sheetView zoomScale="63" zoomScaleNormal="63" zoomScalePageLayoutView="0" workbookViewId="0" topLeftCell="A10">
      <selection activeCell="A1" sqref="A1"/>
    </sheetView>
  </sheetViews>
  <sheetFormatPr defaultColWidth="9.00390625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.00390625" style="31" customWidth="1"/>
  </cols>
  <sheetData>
    <row r="1" spans="1:20" ht="24">
      <c r="A1" s="4"/>
      <c r="B1" s="4"/>
      <c r="C1" s="137" t="str">
        <f>+データ１!B26</f>
        <v>第８回　スーパーリ－グ決勝トーナメント表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5" t="str">
        <f>+データ１!B2</f>
        <v>2014/2/5</v>
      </c>
      <c r="T1" s="135"/>
    </row>
    <row r="2" spans="1:20" ht="13.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36" t="s">
        <v>260</v>
      </c>
      <c r="I3" s="136"/>
      <c r="J3" s="136"/>
      <c r="K3" s="136"/>
      <c r="L3" s="136"/>
      <c r="M3" s="136"/>
      <c r="N3" s="4"/>
      <c r="O3" s="33"/>
      <c r="P3" s="33"/>
      <c r="Q3" s="33"/>
      <c r="R3" s="4"/>
      <c r="S3" s="4"/>
      <c r="T3" s="4"/>
    </row>
    <row r="4" spans="1:20" ht="13.5">
      <c r="A4" s="126">
        <v>1</v>
      </c>
      <c r="B4" s="124"/>
      <c r="C4" s="133" t="s">
        <v>261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6">
        <v>41</v>
      </c>
      <c r="S4" s="124"/>
      <c r="T4" s="132" t="s">
        <v>262</v>
      </c>
    </row>
    <row r="5" spans="1:20" ht="13.5">
      <c r="A5" s="126"/>
      <c r="B5" s="124"/>
      <c r="C5" s="133"/>
      <c r="D5" s="59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59"/>
      <c r="R5" s="126"/>
      <c r="S5" s="124"/>
      <c r="T5" s="132"/>
    </row>
    <row r="6" spans="1:20" ht="13.5">
      <c r="A6" s="126">
        <v>2</v>
      </c>
      <c r="B6" s="124"/>
      <c r="C6" s="129" t="s">
        <v>308</v>
      </c>
      <c r="D6" s="34"/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6">
        <v>42</v>
      </c>
      <c r="S6" s="124"/>
      <c r="T6" s="134" t="s">
        <v>287</v>
      </c>
    </row>
    <row r="7" spans="1:20" ht="13.5">
      <c r="A7" s="126"/>
      <c r="B7" s="124"/>
      <c r="C7" s="12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6"/>
      <c r="S7" s="124"/>
      <c r="T7" s="134"/>
    </row>
    <row r="8" spans="1:20" ht="13.5">
      <c r="A8" s="126">
        <v>3</v>
      </c>
      <c r="B8" s="124"/>
      <c r="C8" s="127" t="s">
        <v>437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6">
        <v>43</v>
      </c>
      <c r="S8" s="124"/>
      <c r="T8" s="130" t="s">
        <v>276</v>
      </c>
    </row>
    <row r="9" spans="1:20" ht="13.5">
      <c r="A9" s="126"/>
      <c r="B9" s="124"/>
      <c r="C9" s="127"/>
      <c r="D9" s="34"/>
      <c r="E9" s="34"/>
      <c r="F9" s="37"/>
      <c r="G9" s="35"/>
      <c r="H9" s="34"/>
      <c r="I9" s="34"/>
      <c r="J9" s="34"/>
      <c r="K9" s="34"/>
      <c r="L9" s="34"/>
      <c r="M9" s="34"/>
      <c r="N9" s="36"/>
      <c r="O9" s="38"/>
      <c r="P9" s="34"/>
      <c r="Q9" s="34"/>
      <c r="R9" s="126"/>
      <c r="S9" s="124"/>
      <c r="T9" s="130"/>
    </row>
    <row r="10" spans="1:20" ht="13.5">
      <c r="A10" s="126">
        <v>4</v>
      </c>
      <c r="B10" s="124"/>
      <c r="C10" s="128" t="s">
        <v>269</v>
      </c>
      <c r="D10" s="34"/>
      <c r="E10" s="34"/>
      <c r="F10" s="37"/>
      <c r="G10" s="37"/>
      <c r="H10" s="34"/>
      <c r="I10" s="34"/>
      <c r="J10" s="34"/>
      <c r="K10" s="34"/>
      <c r="L10" s="34"/>
      <c r="M10" s="34"/>
      <c r="N10" s="38"/>
      <c r="O10" s="38"/>
      <c r="P10" s="34"/>
      <c r="Q10" s="34"/>
      <c r="R10" s="126">
        <v>44</v>
      </c>
      <c r="S10" s="124"/>
      <c r="T10" s="133" t="s">
        <v>288</v>
      </c>
    </row>
    <row r="11" spans="1:20" ht="13.5">
      <c r="A11" s="126"/>
      <c r="B11" s="124"/>
      <c r="C11" s="128"/>
      <c r="D11" s="59"/>
      <c r="E11" s="35"/>
      <c r="F11" s="39"/>
      <c r="G11" s="37"/>
      <c r="H11" s="34"/>
      <c r="I11" s="34"/>
      <c r="J11" s="34"/>
      <c r="K11" s="34"/>
      <c r="L11" s="34"/>
      <c r="M11" s="34"/>
      <c r="N11" s="38"/>
      <c r="O11" s="40"/>
      <c r="P11" s="36"/>
      <c r="Q11" s="59"/>
      <c r="R11" s="126"/>
      <c r="S11" s="124"/>
      <c r="T11" s="133"/>
    </row>
    <row r="12" spans="1:20" ht="13.5">
      <c r="A12" s="126">
        <v>5</v>
      </c>
      <c r="B12" s="124"/>
      <c r="C12" s="130" t="s">
        <v>268</v>
      </c>
      <c r="D12" s="58"/>
      <c r="E12" s="39"/>
      <c r="F12" s="34"/>
      <c r="G12" s="37"/>
      <c r="H12" s="34"/>
      <c r="I12" s="34"/>
      <c r="J12" s="34"/>
      <c r="K12" s="34"/>
      <c r="L12" s="34"/>
      <c r="M12" s="34"/>
      <c r="N12" s="38"/>
      <c r="O12" s="34"/>
      <c r="P12" s="40"/>
      <c r="Q12" s="58"/>
      <c r="R12" s="126">
        <v>45</v>
      </c>
      <c r="S12" s="124"/>
      <c r="T12" s="123" t="s">
        <v>312</v>
      </c>
    </row>
    <row r="13" spans="1:20" ht="13.5">
      <c r="A13" s="126"/>
      <c r="B13" s="124"/>
      <c r="C13" s="130"/>
      <c r="D13" s="34"/>
      <c r="E13" s="34"/>
      <c r="F13" s="34"/>
      <c r="G13" s="37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126"/>
      <c r="S13" s="124"/>
      <c r="T13" s="123"/>
    </row>
    <row r="14" spans="1:20" ht="13.5">
      <c r="A14" s="126">
        <v>6</v>
      </c>
      <c r="B14" s="124"/>
      <c r="C14" s="132" t="s">
        <v>270</v>
      </c>
      <c r="D14" s="34"/>
      <c r="E14" s="34"/>
      <c r="F14" s="34"/>
      <c r="G14" s="37"/>
      <c r="H14" s="35"/>
      <c r="I14" s="34"/>
      <c r="J14" s="34"/>
      <c r="K14" s="34"/>
      <c r="L14" s="34"/>
      <c r="M14" s="36"/>
      <c r="N14" s="38"/>
      <c r="O14" s="34"/>
      <c r="P14" s="34"/>
      <c r="Q14" s="34"/>
      <c r="R14" s="126">
        <v>46</v>
      </c>
      <c r="S14" s="124"/>
      <c r="T14" s="130" t="s">
        <v>304</v>
      </c>
    </row>
    <row r="15" spans="1:20" ht="13.5">
      <c r="A15" s="126"/>
      <c r="B15" s="124"/>
      <c r="C15" s="132"/>
      <c r="D15" s="59"/>
      <c r="E15" s="35"/>
      <c r="F15" s="34"/>
      <c r="G15" s="37"/>
      <c r="H15" s="37"/>
      <c r="I15" s="34"/>
      <c r="J15" s="34"/>
      <c r="K15" s="34"/>
      <c r="L15" s="34"/>
      <c r="M15" s="38"/>
      <c r="N15" s="38"/>
      <c r="O15" s="34"/>
      <c r="P15" s="36"/>
      <c r="Q15" s="59"/>
      <c r="R15" s="126"/>
      <c r="S15" s="124"/>
      <c r="T15" s="130"/>
    </row>
    <row r="16" spans="1:20" ht="13.5">
      <c r="A16" s="126">
        <v>7</v>
      </c>
      <c r="B16" s="124"/>
      <c r="C16" s="129" t="s">
        <v>290</v>
      </c>
      <c r="D16" s="58"/>
      <c r="E16" s="39"/>
      <c r="F16" s="35"/>
      <c r="G16" s="37"/>
      <c r="H16" s="37"/>
      <c r="I16" s="34"/>
      <c r="J16" s="34"/>
      <c r="K16" s="34"/>
      <c r="L16" s="34"/>
      <c r="M16" s="38"/>
      <c r="N16" s="38"/>
      <c r="O16" s="36"/>
      <c r="P16" s="40"/>
      <c r="Q16" s="58"/>
      <c r="R16" s="126">
        <v>47</v>
      </c>
      <c r="S16" s="124"/>
      <c r="T16" s="134" t="s">
        <v>294</v>
      </c>
    </row>
    <row r="17" spans="1:20" ht="13.5">
      <c r="A17" s="126"/>
      <c r="B17" s="124"/>
      <c r="C17" s="129"/>
      <c r="D17" s="34"/>
      <c r="E17" s="34"/>
      <c r="F17" s="37"/>
      <c r="G17" s="37"/>
      <c r="H17" s="37"/>
      <c r="I17" s="34"/>
      <c r="J17" s="34"/>
      <c r="K17" s="34"/>
      <c r="L17" s="34"/>
      <c r="M17" s="38"/>
      <c r="N17" s="38"/>
      <c r="O17" s="38"/>
      <c r="P17" s="34"/>
      <c r="Q17" s="34"/>
      <c r="R17" s="126"/>
      <c r="S17" s="124"/>
      <c r="T17" s="134"/>
    </row>
    <row r="18" spans="1:20" ht="13.5">
      <c r="A18" s="126">
        <v>8</v>
      </c>
      <c r="B18" s="124"/>
      <c r="C18" s="131" t="s">
        <v>428</v>
      </c>
      <c r="D18" s="34"/>
      <c r="E18" s="34"/>
      <c r="F18" s="37"/>
      <c r="G18" s="39"/>
      <c r="H18" s="37"/>
      <c r="I18" s="34"/>
      <c r="J18" s="34"/>
      <c r="K18" s="34"/>
      <c r="L18" s="34"/>
      <c r="M18" s="38"/>
      <c r="N18" s="40"/>
      <c r="O18" s="38"/>
      <c r="P18" s="34"/>
      <c r="Q18" s="34"/>
      <c r="R18" s="126">
        <v>48</v>
      </c>
      <c r="S18" s="124"/>
      <c r="T18" s="127" t="s">
        <v>436</v>
      </c>
    </row>
    <row r="19" spans="1:20" ht="13.5">
      <c r="A19" s="126"/>
      <c r="B19" s="124"/>
      <c r="C19" s="131"/>
      <c r="D19" s="35"/>
      <c r="E19" s="34"/>
      <c r="F19" s="37"/>
      <c r="G19" s="34"/>
      <c r="H19" s="37"/>
      <c r="I19" s="34"/>
      <c r="J19" s="34"/>
      <c r="K19" s="34"/>
      <c r="L19" s="34"/>
      <c r="M19" s="38"/>
      <c r="N19" s="34"/>
      <c r="O19" s="38"/>
      <c r="P19" s="34"/>
      <c r="Q19" s="36"/>
      <c r="R19" s="126"/>
      <c r="S19" s="124"/>
      <c r="T19" s="127"/>
    </row>
    <row r="20" spans="1:20" ht="13.5">
      <c r="A20" s="126">
        <v>9</v>
      </c>
      <c r="B20" s="124"/>
      <c r="C20" s="125" t="s">
        <v>323</v>
      </c>
      <c r="D20" s="39"/>
      <c r="E20" s="35"/>
      <c r="F20" s="37"/>
      <c r="G20" s="34"/>
      <c r="H20" s="37"/>
      <c r="I20" s="34"/>
      <c r="J20" s="34"/>
      <c r="K20" s="34"/>
      <c r="L20" s="34"/>
      <c r="M20" s="38"/>
      <c r="N20" s="34"/>
      <c r="O20" s="38"/>
      <c r="P20" s="36"/>
      <c r="Q20" s="40"/>
      <c r="R20" s="126">
        <v>49</v>
      </c>
      <c r="S20" s="124"/>
      <c r="T20" s="128" t="s">
        <v>279</v>
      </c>
    </row>
    <row r="21" spans="1:20" ht="13.5">
      <c r="A21" s="126"/>
      <c r="B21" s="124"/>
      <c r="C21" s="125"/>
      <c r="D21" s="34"/>
      <c r="E21" s="37"/>
      <c r="F21" s="39"/>
      <c r="G21" s="34"/>
      <c r="H21" s="37"/>
      <c r="I21" s="34"/>
      <c r="J21" s="34"/>
      <c r="K21" s="34"/>
      <c r="L21" s="34"/>
      <c r="M21" s="38"/>
      <c r="N21" s="34"/>
      <c r="O21" s="40"/>
      <c r="P21" s="38"/>
      <c r="Q21" s="34"/>
      <c r="R21" s="126"/>
      <c r="S21" s="124"/>
      <c r="T21" s="128"/>
    </row>
    <row r="22" spans="1:20" ht="13.5">
      <c r="A22" s="126">
        <v>10</v>
      </c>
      <c r="B22" s="124"/>
      <c r="C22" s="123" t="s">
        <v>310</v>
      </c>
      <c r="D22" s="58"/>
      <c r="E22" s="39"/>
      <c r="F22" s="34"/>
      <c r="G22" s="34"/>
      <c r="H22" s="37"/>
      <c r="I22" s="34"/>
      <c r="J22" s="34"/>
      <c r="K22" s="34"/>
      <c r="L22" s="34"/>
      <c r="M22" s="38"/>
      <c r="N22" s="34"/>
      <c r="O22" s="34"/>
      <c r="P22" s="40"/>
      <c r="Q22" s="58"/>
      <c r="R22" s="126">
        <v>50</v>
      </c>
      <c r="S22" s="124"/>
      <c r="T22" s="125" t="s">
        <v>318</v>
      </c>
    </row>
    <row r="23" spans="1:20" ht="13.5">
      <c r="A23" s="126"/>
      <c r="B23" s="124"/>
      <c r="C23" s="123"/>
      <c r="D23" s="34"/>
      <c r="E23" s="34"/>
      <c r="F23" s="34"/>
      <c r="G23" s="34"/>
      <c r="H23" s="37"/>
      <c r="I23" s="34"/>
      <c r="J23" s="34"/>
      <c r="K23" s="34"/>
      <c r="L23" s="34"/>
      <c r="M23" s="38"/>
      <c r="N23" s="34"/>
      <c r="O23" s="34"/>
      <c r="P23" s="34"/>
      <c r="Q23" s="34"/>
      <c r="R23" s="126"/>
      <c r="S23" s="124"/>
      <c r="T23" s="125"/>
    </row>
    <row r="24" spans="1:20" ht="13.5">
      <c r="A24" s="126">
        <v>11</v>
      </c>
      <c r="B24" s="124"/>
      <c r="C24" s="131" t="s">
        <v>424</v>
      </c>
      <c r="D24" s="34"/>
      <c r="E24" s="34"/>
      <c r="F24" s="34"/>
      <c r="G24" s="34"/>
      <c r="H24" s="37"/>
      <c r="I24" s="35"/>
      <c r="J24" s="34"/>
      <c r="K24" s="34"/>
      <c r="L24" s="36"/>
      <c r="M24" s="38"/>
      <c r="N24" s="34"/>
      <c r="O24" s="34"/>
      <c r="P24" s="34"/>
      <c r="Q24" s="34"/>
      <c r="R24" s="126">
        <v>51</v>
      </c>
      <c r="S24" s="124"/>
      <c r="T24" s="127" t="s">
        <v>431</v>
      </c>
    </row>
    <row r="25" spans="1:20" ht="13.5">
      <c r="A25" s="126"/>
      <c r="B25" s="124"/>
      <c r="C25" s="131"/>
      <c r="D25" s="59"/>
      <c r="E25" s="35"/>
      <c r="F25" s="34"/>
      <c r="G25" s="34"/>
      <c r="H25" s="37"/>
      <c r="I25" s="37"/>
      <c r="J25" s="34"/>
      <c r="K25" s="34"/>
      <c r="L25" s="38"/>
      <c r="M25" s="38"/>
      <c r="N25" s="34"/>
      <c r="O25" s="34"/>
      <c r="P25" s="36"/>
      <c r="Q25" s="59"/>
      <c r="R25" s="126"/>
      <c r="S25" s="124"/>
      <c r="T25" s="127"/>
    </row>
    <row r="26" spans="1:20" ht="13.5">
      <c r="A26" s="126">
        <v>12</v>
      </c>
      <c r="B26" s="124"/>
      <c r="C26" s="128" t="s">
        <v>285</v>
      </c>
      <c r="D26" s="34"/>
      <c r="E26" s="37"/>
      <c r="F26" s="35"/>
      <c r="G26" s="34"/>
      <c r="H26" s="37"/>
      <c r="I26" s="37"/>
      <c r="J26" s="34"/>
      <c r="K26" s="34"/>
      <c r="L26" s="38"/>
      <c r="M26" s="38"/>
      <c r="N26" s="34"/>
      <c r="O26" s="36"/>
      <c r="P26" s="38"/>
      <c r="Q26" s="34"/>
      <c r="R26" s="126">
        <v>52</v>
      </c>
      <c r="S26" s="124"/>
      <c r="T26" s="133" t="s">
        <v>278</v>
      </c>
    </row>
    <row r="27" spans="1:20" ht="13.5">
      <c r="A27" s="126"/>
      <c r="B27" s="124"/>
      <c r="C27" s="128"/>
      <c r="D27" s="35"/>
      <c r="E27" s="39"/>
      <c r="F27" s="37"/>
      <c r="G27" s="34"/>
      <c r="H27" s="37"/>
      <c r="I27" s="37"/>
      <c r="J27" s="34"/>
      <c r="K27" s="34"/>
      <c r="L27" s="38"/>
      <c r="M27" s="38"/>
      <c r="N27" s="34"/>
      <c r="O27" s="38"/>
      <c r="P27" s="40"/>
      <c r="Q27" s="36"/>
      <c r="R27" s="126"/>
      <c r="S27" s="124"/>
      <c r="T27" s="133"/>
    </row>
    <row r="28" spans="1:20" ht="13.5">
      <c r="A28" s="126">
        <v>13</v>
      </c>
      <c r="B28" s="124"/>
      <c r="C28" s="132" t="s">
        <v>296</v>
      </c>
      <c r="D28" s="39"/>
      <c r="E28" s="34"/>
      <c r="F28" s="37"/>
      <c r="G28" s="34"/>
      <c r="H28" s="37"/>
      <c r="I28" s="37"/>
      <c r="J28" s="34"/>
      <c r="K28" s="34"/>
      <c r="L28" s="38"/>
      <c r="M28" s="38"/>
      <c r="N28" s="34"/>
      <c r="O28" s="38"/>
      <c r="P28" s="34"/>
      <c r="Q28" s="40"/>
      <c r="R28" s="126">
        <v>53</v>
      </c>
      <c r="S28" s="124"/>
      <c r="T28" s="131" t="s">
        <v>429</v>
      </c>
    </row>
    <row r="29" spans="1:20" ht="13.5">
      <c r="A29" s="126"/>
      <c r="B29" s="124"/>
      <c r="C29" s="132"/>
      <c r="D29" s="34"/>
      <c r="E29" s="34"/>
      <c r="F29" s="37"/>
      <c r="G29" s="35"/>
      <c r="H29" s="37"/>
      <c r="I29" s="37"/>
      <c r="J29" s="34"/>
      <c r="K29" s="34"/>
      <c r="L29" s="38"/>
      <c r="M29" s="38"/>
      <c r="N29" s="36"/>
      <c r="O29" s="38"/>
      <c r="P29" s="34"/>
      <c r="Q29" s="34"/>
      <c r="R29" s="126"/>
      <c r="S29" s="124"/>
      <c r="T29" s="131"/>
    </row>
    <row r="30" spans="1:20" ht="13.5">
      <c r="A30" s="126">
        <v>14</v>
      </c>
      <c r="B30" s="124"/>
      <c r="C30" s="127" t="s">
        <v>433</v>
      </c>
      <c r="D30" s="34"/>
      <c r="E30" s="34"/>
      <c r="F30" s="37"/>
      <c r="G30" s="37"/>
      <c r="H30" s="37"/>
      <c r="I30" s="37"/>
      <c r="J30" s="34"/>
      <c r="K30" s="34"/>
      <c r="L30" s="38"/>
      <c r="M30" s="38"/>
      <c r="N30" s="38"/>
      <c r="O30" s="38"/>
      <c r="P30" s="34"/>
      <c r="Q30" s="34"/>
      <c r="R30" s="126">
        <v>54</v>
      </c>
      <c r="S30" s="124"/>
      <c r="T30" s="129" t="s">
        <v>306</v>
      </c>
    </row>
    <row r="31" spans="1:20" ht="13.5">
      <c r="A31" s="126"/>
      <c r="B31" s="124"/>
      <c r="C31" s="127"/>
      <c r="D31" s="59"/>
      <c r="E31" s="35"/>
      <c r="F31" s="39"/>
      <c r="G31" s="37"/>
      <c r="H31" s="37"/>
      <c r="I31" s="37"/>
      <c r="J31" s="34"/>
      <c r="K31" s="34"/>
      <c r="L31" s="38"/>
      <c r="M31" s="38"/>
      <c r="N31" s="38"/>
      <c r="O31" s="40"/>
      <c r="P31" s="36"/>
      <c r="Q31" s="59"/>
      <c r="R31" s="126"/>
      <c r="S31" s="124"/>
      <c r="T31" s="129"/>
    </row>
    <row r="32" spans="1:20" ht="13.5">
      <c r="A32" s="126">
        <v>15</v>
      </c>
      <c r="B32" s="124"/>
      <c r="C32" s="130" t="s">
        <v>272</v>
      </c>
      <c r="D32" s="58"/>
      <c r="E32" s="39"/>
      <c r="F32" s="34"/>
      <c r="G32" s="37"/>
      <c r="H32" s="37"/>
      <c r="I32" s="37"/>
      <c r="J32" s="34"/>
      <c r="K32" s="34"/>
      <c r="L32" s="38"/>
      <c r="M32" s="38"/>
      <c r="N32" s="38"/>
      <c r="O32" s="34"/>
      <c r="P32" s="40"/>
      <c r="Q32" s="58"/>
      <c r="R32" s="126">
        <v>55</v>
      </c>
      <c r="S32" s="124"/>
      <c r="T32" s="123" t="s">
        <v>313</v>
      </c>
    </row>
    <row r="33" spans="1:20" ht="13.5">
      <c r="A33" s="126"/>
      <c r="B33" s="124"/>
      <c r="C33" s="130"/>
      <c r="D33" s="34"/>
      <c r="E33" s="34"/>
      <c r="F33" s="34"/>
      <c r="G33" s="37"/>
      <c r="H33" s="39"/>
      <c r="I33" s="37"/>
      <c r="J33" s="34"/>
      <c r="K33" s="34"/>
      <c r="L33" s="38"/>
      <c r="M33" s="40"/>
      <c r="N33" s="38"/>
      <c r="O33" s="34"/>
      <c r="P33" s="34"/>
      <c r="Q33" s="34"/>
      <c r="R33" s="126"/>
      <c r="S33" s="124"/>
      <c r="T33" s="123"/>
    </row>
    <row r="34" spans="1:20" ht="13.5">
      <c r="A34" s="126">
        <v>16</v>
      </c>
      <c r="B34" s="124"/>
      <c r="C34" s="134" t="s">
        <v>299</v>
      </c>
      <c r="D34" s="34"/>
      <c r="E34" s="34"/>
      <c r="F34" s="34"/>
      <c r="G34" s="37"/>
      <c r="H34" s="34"/>
      <c r="I34" s="37"/>
      <c r="J34" s="34"/>
      <c r="K34" s="34"/>
      <c r="L34" s="38"/>
      <c r="M34" s="34"/>
      <c r="N34" s="38"/>
      <c r="O34" s="34"/>
      <c r="P34" s="34"/>
      <c r="Q34" s="34"/>
      <c r="R34" s="126">
        <v>56</v>
      </c>
      <c r="S34" s="124"/>
      <c r="T34" s="131" t="s">
        <v>425</v>
      </c>
    </row>
    <row r="35" spans="1:20" ht="13.5">
      <c r="A35" s="126"/>
      <c r="B35" s="124"/>
      <c r="C35" s="134"/>
      <c r="D35" s="59"/>
      <c r="E35" s="35"/>
      <c r="F35" s="34"/>
      <c r="G35" s="37"/>
      <c r="H35" s="34"/>
      <c r="I35" s="37"/>
      <c r="J35" s="34"/>
      <c r="K35" s="34"/>
      <c r="L35" s="38"/>
      <c r="M35" s="34"/>
      <c r="N35" s="38"/>
      <c r="O35" s="34"/>
      <c r="P35" s="36"/>
      <c r="Q35" s="59"/>
      <c r="R35" s="126"/>
      <c r="S35" s="124"/>
      <c r="T35" s="131"/>
    </row>
    <row r="36" spans="1:20" ht="13.5">
      <c r="A36" s="126">
        <v>17</v>
      </c>
      <c r="B36" s="124"/>
      <c r="C36" s="129" t="s">
        <v>307</v>
      </c>
      <c r="D36" s="58"/>
      <c r="E36" s="39"/>
      <c r="F36" s="35"/>
      <c r="G36" s="37"/>
      <c r="H36" s="34"/>
      <c r="I36" s="37"/>
      <c r="J36" s="34"/>
      <c r="K36" s="34"/>
      <c r="L36" s="38"/>
      <c r="M36" s="34"/>
      <c r="N36" s="38"/>
      <c r="O36" s="36"/>
      <c r="P36" s="40"/>
      <c r="Q36" s="58"/>
      <c r="R36" s="126">
        <v>57</v>
      </c>
      <c r="S36" s="124"/>
      <c r="T36" s="134" t="s">
        <v>266</v>
      </c>
    </row>
    <row r="37" spans="1:20" ht="13.5">
      <c r="A37" s="126"/>
      <c r="B37" s="124"/>
      <c r="C37" s="129"/>
      <c r="D37" s="34"/>
      <c r="E37" s="34"/>
      <c r="F37" s="37"/>
      <c r="G37" s="37"/>
      <c r="H37" s="34"/>
      <c r="I37" s="37"/>
      <c r="J37" s="34"/>
      <c r="K37" s="34"/>
      <c r="L37" s="38"/>
      <c r="M37" s="34"/>
      <c r="N37" s="38"/>
      <c r="O37" s="38"/>
      <c r="P37" s="34"/>
      <c r="Q37" s="34"/>
      <c r="R37" s="126"/>
      <c r="S37" s="124"/>
      <c r="T37" s="134"/>
    </row>
    <row r="38" spans="1:20" ht="13.5">
      <c r="A38" s="126">
        <v>18</v>
      </c>
      <c r="B38" s="124"/>
      <c r="C38" s="133" t="s">
        <v>286</v>
      </c>
      <c r="D38" s="34"/>
      <c r="E38" s="34"/>
      <c r="F38" s="37"/>
      <c r="G38" s="39"/>
      <c r="H38" s="34"/>
      <c r="I38" s="37"/>
      <c r="J38" s="34"/>
      <c r="K38" s="34"/>
      <c r="L38" s="38"/>
      <c r="M38" s="34"/>
      <c r="N38" s="40"/>
      <c r="O38" s="38"/>
      <c r="P38" s="34"/>
      <c r="Q38" s="34"/>
      <c r="R38" s="126">
        <v>58</v>
      </c>
      <c r="S38" s="124"/>
      <c r="T38" s="132" t="s">
        <v>274</v>
      </c>
    </row>
    <row r="39" spans="1:20" ht="13.5">
      <c r="A39" s="126"/>
      <c r="B39" s="124"/>
      <c r="C39" s="133"/>
      <c r="D39" s="35"/>
      <c r="E39" s="34"/>
      <c r="F39" s="37"/>
      <c r="G39" s="34"/>
      <c r="H39" s="34"/>
      <c r="I39" s="37"/>
      <c r="J39" s="34"/>
      <c r="K39" s="34"/>
      <c r="L39" s="38"/>
      <c r="M39" s="34"/>
      <c r="N39" s="34"/>
      <c r="O39" s="38"/>
      <c r="P39" s="34"/>
      <c r="Q39" s="36"/>
      <c r="R39" s="126"/>
      <c r="S39" s="124"/>
      <c r="T39" s="132"/>
    </row>
    <row r="40" spans="1:20" ht="13.5">
      <c r="A40" s="126">
        <v>19</v>
      </c>
      <c r="B40" s="124"/>
      <c r="C40" s="123" t="s">
        <v>315</v>
      </c>
      <c r="D40" s="39"/>
      <c r="E40" s="35"/>
      <c r="F40" s="37"/>
      <c r="G40" s="34"/>
      <c r="H40" s="34"/>
      <c r="I40" s="37"/>
      <c r="J40" s="34"/>
      <c r="K40" s="34"/>
      <c r="L40" s="38"/>
      <c r="M40" s="34"/>
      <c r="N40" s="34"/>
      <c r="O40" s="38"/>
      <c r="P40" s="36"/>
      <c r="Q40" s="40"/>
      <c r="R40" s="126">
        <v>59</v>
      </c>
      <c r="S40" s="124"/>
      <c r="T40" s="125" t="s">
        <v>324</v>
      </c>
    </row>
    <row r="41" spans="1:20" ht="13.5">
      <c r="A41" s="126"/>
      <c r="B41" s="124"/>
      <c r="C41" s="123"/>
      <c r="D41" s="34"/>
      <c r="E41" s="37"/>
      <c r="F41" s="39"/>
      <c r="G41" s="34"/>
      <c r="H41" s="34"/>
      <c r="I41" s="37"/>
      <c r="J41" s="34"/>
      <c r="K41" s="34"/>
      <c r="L41" s="38"/>
      <c r="M41" s="34"/>
      <c r="N41" s="34"/>
      <c r="O41" s="40"/>
      <c r="P41" s="38"/>
      <c r="Q41" s="34"/>
      <c r="R41" s="126"/>
      <c r="S41" s="124"/>
      <c r="T41" s="125"/>
    </row>
    <row r="42" spans="1:20" ht="13.5">
      <c r="A42" s="126">
        <v>20</v>
      </c>
      <c r="B42" s="124"/>
      <c r="C42" s="125" t="s">
        <v>317</v>
      </c>
      <c r="D42" s="58"/>
      <c r="E42" s="39"/>
      <c r="F42" s="34"/>
      <c r="G42" s="34"/>
      <c r="H42" s="34"/>
      <c r="I42" s="37"/>
      <c r="J42" s="34"/>
      <c r="K42" s="34"/>
      <c r="L42" s="38"/>
      <c r="M42" s="34"/>
      <c r="N42" s="34"/>
      <c r="O42" s="34"/>
      <c r="P42" s="40"/>
      <c r="Q42" s="58"/>
      <c r="R42" s="126">
        <v>60</v>
      </c>
      <c r="S42" s="124"/>
      <c r="T42" s="128" t="s">
        <v>280</v>
      </c>
    </row>
    <row r="43" spans="1:20" ht="13.5">
      <c r="A43" s="126"/>
      <c r="B43" s="124"/>
      <c r="C43" s="125"/>
      <c r="D43" s="34"/>
      <c r="E43" s="34"/>
      <c r="F43" s="34"/>
      <c r="G43" s="34"/>
      <c r="H43" s="34"/>
      <c r="I43" s="37"/>
      <c r="J43" s="41"/>
      <c r="K43" s="40"/>
      <c r="L43" s="38"/>
      <c r="M43" s="34"/>
      <c r="N43" s="34"/>
      <c r="O43" s="34"/>
      <c r="P43" s="34"/>
      <c r="Q43" s="34"/>
      <c r="R43" s="126"/>
      <c r="S43" s="124"/>
      <c r="T43" s="128"/>
    </row>
    <row r="44" spans="1:20" ht="13.5">
      <c r="A44" s="126">
        <v>21</v>
      </c>
      <c r="B44" s="124"/>
      <c r="C44" s="129" t="s">
        <v>305</v>
      </c>
      <c r="D44" s="34"/>
      <c r="E44" s="34"/>
      <c r="F44" s="34"/>
      <c r="G44" s="34"/>
      <c r="H44" s="34"/>
      <c r="I44" s="37"/>
      <c r="J44" s="34"/>
      <c r="K44" s="34"/>
      <c r="L44" s="38"/>
      <c r="M44" s="34"/>
      <c r="N44" s="34"/>
      <c r="O44" s="34"/>
      <c r="P44" s="34"/>
      <c r="Q44" s="34"/>
      <c r="R44" s="126">
        <v>61</v>
      </c>
      <c r="S44" s="124"/>
      <c r="T44" s="123" t="s">
        <v>309</v>
      </c>
    </row>
    <row r="45" spans="1:20" ht="13.5">
      <c r="A45" s="126"/>
      <c r="B45" s="124"/>
      <c r="C45" s="129"/>
      <c r="D45" s="59"/>
      <c r="E45" s="35"/>
      <c r="F45" s="34"/>
      <c r="G45" s="34"/>
      <c r="H45" s="34"/>
      <c r="I45" s="37"/>
      <c r="J45" s="34"/>
      <c r="K45" s="34"/>
      <c r="L45" s="38"/>
      <c r="M45" s="34"/>
      <c r="N45" s="34"/>
      <c r="O45" s="34"/>
      <c r="P45" s="36"/>
      <c r="Q45" s="59"/>
      <c r="R45" s="126"/>
      <c r="S45" s="124"/>
      <c r="T45" s="123"/>
    </row>
    <row r="46" spans="1:20" ht="13.5">
      <c r="A46" s="126">
        <v>22</v>
      </c>
      <c r="B46" s="124"/>
      <c r="C46" s="134" t="s">
        <v>277</v>
      </c>
      <c r="D46" s="34"/>
      <c r="E46" s="37"/>
      <c r="F46" s="35"/>
      <c r="G46" s="34"/>
      <c r="H46" s="34"/>
      <c r="I46" s="37"/>
      <c r="J46" s="34"/>
      <c r="K46" s="34"/>
      <c r="L46" s="38"/>
      <c r="M46" s="34"/>
      <c r="N46" s="34"/>
      <c r="O46" s="36"/>
      <c r="P46" s="38"/>
      <c r="Q46" s="34"/>
      <c r="R46" s="126">
        <v>62</v>
      </c>
      <c r="S46" s="124"/>
      <c r="T46" s="130" t="s">
        <v>295</v>
      </c>
    </row>
    <row r="47" spans="1:20" ht="13.5">
      <c r="A47" s="126"/>
      <c r="B47" s="124"/>
      <c r="C47" s="134"/>
      <c r="D47" s="35"/>
      <c r="E47" s="39"/>
      <c r="F47" s="37"/>
      <c r="G47" s="34"/>
      <c r="H47" s="34"/>
      <c r="I47" s="37"/>
      <c r="J47" s="34"/>
      <c r="K47" s="34"/>
      <c r="L47" s="38"/>
      <c r="M47" s="34"/>
      <c r="N47" s="34"/>
      <c r="O47" s="38"/>
      <c r="P47" s="40"/>
      <c r="Q47" s="36"/>
      <c r="R47" s="126"/>
      <c r="S47" s="124"/>
      <c r="T47" s="130"/>
    </row>
    <row r="48" spans="1:20" ht="13.5">
      <c r="A48" s="126">
        <v>23</v>
      </c>
      <c r="B48" s="124"/>
      <c r="C48" s="128" t="s">
        <v>281</v>
      </c>
      <c r="D48" s="39"/>
      <c r="E48" s="34"/>
      <c r="F48" s="37"/>
      <c r="G48" s="34"/>
      <c r="H48" s="34"/>
      <c r="I48" s="37"/>
      <c r="J48" s="34"/>
      <c r="K48" s="34"/>
      <c r="L48" s="38"/>
      <c r="M48" s="34"/>
      <c r="N48" s="34"/>
      <c r="O48" s="38"/>
      <c r="P48" s="34"/>
      <c r="Q48" s="40"/>
      <c r="R48" s="126">
        <v>63</v>
      </c>
      <c r="S48" s="124"/>
      <c r="T48" s="129" t="s">
        <v>282</v>
      </c>
    </row>
    <row r="49" spans="1:20" ht="13.5">
      <c r="A49" s="126"/>
      <c r="B49" s="124"/>
      <c r="C49" s="128"/>
      <c r="D49" s="34"/>
      <c r="E49" s="34"/>
      <c r="F49" s="37"/>
      <c r="G49" s="35"/>
      <c r="H49" s="34"/>
      <c r="I49" s="37"/>
      <c r="J49" s="34"/>
      <c r="K49" s="34"/>
      <c r="L49" s="38"/>
      <c r="M49" s="34"/>
      <c r="N49" s="36"/>
      <c r="O49" s="38"/>
      <c r="P49" s="34"/>
      <c r="Q49" s="34"/>
      <c r="R49" s="126"/>
      <c r="S49" s="124"/>
      <c r="T49" s="129"/>
    </row>
    <row r="50" spans="1:20" ht="13.5">
      <c r="A50" s="126">
        <v>24</v>
      </c>
      <c r="B50" s="124"/>
      <c r="C50" s="131" t="s">
        <v>426</v>
      </c>
      <c r="D50" s="34"/>
      <c r="E50" s="34"/>
      <c r="F50" s="37"/>
      <c r="G50" s="37"/>
      <c r="H50" s="34"/>
      <c r="I50" s="37"/>
      <c r="J50" s="34"/>
      <c r="K50" s="34"/>
      <c r="L50" s="38"/>
      <c r="M50" s="34"/>
      <c r="N50" s="38"/>
      <c r="O50" s="38"/>
      <c r="P50" s="34"/>
      <c r="Q50" s="34"/>
      <c r="R50" s="126">
        <v>64</v>
      </c>
      <c r="S50" s="124"/>
      <c r="T50" s="125" t="s">
        <v>319</v>
      </c>
    </row>
    <row r="51" spans="1:20" ht="13.5">
      <c r="A51" s="126"/>
      <c r="B51" s="124"/>
      <c r="C51" s="131"/>
      <c r="D51" s="59"/>
      <c r="E51" s="35"/>
      <c r="F51" s="39"/>
      <c r="G51" s="37"/>
      <c r="H51" s="34"/>
      <c r="I51" s="37"/>
      <c r="J51" s="34"/>
      <c r="K51" s="34"/>
      <c r="L51" s="38"/>
      <c r="M51" s="34"/>
      <c r="N51" s="38"/>
      <c r="O51" s="40"/>
      <c r="P51" s="36"/>
      <c r="Q51" s="59"/>
      <c r="R51" s="126"/>
      <c r="S51" s="124"/>
      <c r="T51" s="125"/>
    </row>
    <row r="52" spans="1:20" ht="13.5">
      <c r="A52" s="126">
        <v>25</v>
      </c>
      <c r="B52" s="124"/>
      <c r="C52" s="125" t="s">
        <v>320</v>
      </c>
      <c r="D52" s="58"/>
      <c r="E52" s="39"/>
      <c r="F52" s="34"/>
      <c r="G52" s="37"/>
      <c r="H52" s="34"/>
      <c r="I52" s="37"/>
      <c r="J52" s="34"/>
      <c r="K52" s="34"/>
      <c r="L52" s="38"/>
      <c r="M52" s="34"/>
      <c r="N52" s="38"/>
      <c r="O52" s="34"/>
      <c r="P52" s="40"/>
      <c r="Q52" s="58"/>
      <c r="R52" s="126">
        <v>65</v>
      </c>
      <c r="S52" s="124"/>
      <c r="T52" s="132" t="s">
        <v>289</v>
      </c>
    </row>
    <row r="53" spans="1:20" ht="13.5">
      <c r="A53" s="126"/>
      <c r="B53" s="124"/>
      <c r="C53" s="125"/>
      <c r="D53" s="34"/>
      <c r="E53" s="34"/>
      <c r="F53" s="34"/>
      <c r="G53" s="37"/>
      <c r="H53" s="34"/>
      <c r="I53" s="37"/>
      <c r="J53" s="34"/>
      <c r="K53" s="34"/>
      <c r="L53" s="38"/>
      <c r="M53" s="34"/>
      <c r="N53" s="38"/>
      <c r="O53" s="34"/>
      <c r="P53" s="34"/>
      <c r="Q53" s="34"/>
      <c r="R53" s="126"/>
      <c r="S53" s="124"/>
      <c r="T53" s="132"/>
    </row>
    <row r="54" spans="1:20" ht="13.5">
      <c r="A54" s="126">
        <v>26</v>
      </c>
      <c r="B54" s="124"/>
      <c r="C54" s="134" t="s">
        <v>293</v>
      </c>
      <c r="D54" s="34"/>
      <c r="E54" s="34"/>
      <c r="F54" s="34"/>
      <c r="G54" s="37"/>
      <c r="H54" s="35"/>
      <c r="I54" s="37"/>
      <c r="J54" s="34"/>
      <c r="K54" s="34"/>
      <c r="L54" s="38"/>
      <c r="M54" s="36"/>
      <c r="N54" s="38"/>
      <c r="O54" s="34"/>
      <c r="P54" s="34"/>
      <c r="Q54" s="34"/>
      <c r="R54" s="126">
        <v>66</v>
      </c>
      <c r="S54" s="124"/>
      <c r="T54" s="133" t="s">
        <v>300</v>
      </c>
    </row>
    <row r="55" spans="1:20" ht="13.5">
      <c r="A55" s="126"/>
      <c r="B55" s="124"/>
      <c r="C55" s="134"/>
      <c r="D55" s="59"/>
      <c r="E55" s="35"/>
      <c r="F55" s="34"/>
      <c r="G55" s="37"/>
      <c r="H55" s="37"/>
      <c r="I55" s="37"/>
      <c r="J55" s="34"/>
      <c r="K55" s="34"/>
      <c r="L55" s="38"/>
      <c r="M55" s="38"/>
      <c r="N55" s="38"/>
      <c r="O55" s="34"/>
      <c r="P55" s="36"/>
      <c r="Q55" s="59"/>
      <c r="R55" s="126"/>
      <c r="S55" s="124"/>
      <c r="T55" s="133"/>
    </row>
    <row r="56" spans="1:20" ht="13.5">
      <c r="A56" s="126">
        <v>27</v>
      </c>
      <c r="B56" s="124"/>
      <c r="C56" s="133" t="s">
        <v>271</v>
      </c>
      <c r="D56" s="58"/>
      <c r="E56" s="39"/>
      <c r="F56" s="35"/>
      <c r="G56" s="37"/>
      <c r="H56" s="37"/>
      <c r="I56" s="37"/>
      <c r="J56" s="34"/>
      <c r="K56" s="34"/>
      <c r="L56" s="38"/>
      <c r="M56" s="38"/>
      <c r="N56" s="38"/>
      <c r="O56" s="36"/>
      <c r="P56" s="40"/>
      <c r="Q56" s="58"/>
      <c r="R56" s="126">
        <v>67</v>
      </c>
      <c r="S56" s="124"/>
      <c r="T56" s="128" t="s">
        <v>284</v>
      </c>
    </row>
    <row r="57" spans="1:20" ht="13.5">
      <c r="A57" s="126"/>
      <c r="B57" s="124"/>
      <c r="C57" s="133"/>
      <c r="D57" s="34"/>
      <c r="E57" s="34"/>
      <c r="F57" s="37"/>
      <c r="G57" s="37"/>
      <c r="H57" s="37"/>
      <c r="I57" s="37"/>
      <c r="J57" s="34"/>
      <c r="K57" s="34"/>
      <c r="L57" s="38"/>
      <c r="M57" s="38"/>
      <c r="N57" s="38"/>
      <c r="O57" s="38"/>
      <c r="P57" s="34"/>
      <c r="Q57" s="34"/>
      <c r="R57" s="126"/>
      <c r="S57" s="124"/>
      <c r="T57" s="128"/>
    </row>
    <row r="58" spans="1:20" ht="13.5">
      <c r="A58" s="126">
        <v>28</v>
      </c>
      <c r="B58" s="124"/>
      <c r="C58" s="123" t="s">
        <v>314</v>
      </c>
      <c r="D58" s="34"/>
      <c r="E58" s="34"/>
      <c r="F58" s="37"/>
      <c r="G58" s="39"/>
      <c r="H58" s="37"/>
      <c r="I58" s="60"/>
      <c r="J58" s="57"/>
      <c r="K58" s="57"/>
      <c r="L58" s="62"/>
      <c r="M58" s="38"/>
      <c r="N58" s="40"/>
      <c r="O58" s="38"/>
      <c r="P58" s="34"/>
      <c r="Q58" s="34"/>
      <c r="R58" s="126">
        <v>68</v>
      </c>
      <c r="S58" s="124"/>
      <c r="T58" s="127" t="s">
        <v>435</v>
      </c>
    </row>
    <row r="59" spans="1:20" ht="13.5">
      <c r="A59" s="126"/>
      <c r="B59" s="124"/>
      <c r="C59" s="123"/>
      <c r="D59" s="35"/>
      <c r="E59" s="34"/>
      <c r="F59" s="37"/>
      <c r="G59" s="34"/>
      <c r="H59" s="37"/>
      <c r="I59" s="60"/>
      <c r="J59" s="57"/>
      <c r="K59" s="57"/>
      <c r="L59" s="62"/>
      <c r="M59" s="38"/>
      <c r="N59" s="34"/>
      <c r="O59" s="38"/>
      <c r="P59" s="34"/>
      <c r="Q59" s="36"/>
      <c r="R59" s="126"/>
      <c r="S59" s="124"/>
      <c r="T59" s="127"/>
    </row>
    <row r="60" spans="1:20" ht="13.5">
      <c r="A60" s="126">
        <v>29</v>
      </c>
      <c r="B60" s="124"/>
      <c r="C60" s="132" t="s">
        <v>275</v>
      </c>
      <c r="D60" s="39"/>
      <c r="E60" s="35"/>
      <c r="F60" s="37"/>
      <c r="G60" s="34"/>
      <c r="H60" s="37"/>
      <c r="I60" s="60"/>
      <c r="J60" s="57"/>
      <c r="K60" s="57"/>
      <c r="L60" s="62"/>
      <c r="M60" s="38"/>
      <c r="N60" s="34"/>
      <c r="O60" s="38"/>
      <c r="P60" s="36"/>
      <c r="Q60" s="40"/>
      <c r="R60" s="126">
        <v>69</v>
      </c>
      <c r="S60" s="124"/>
      <c r="T60" s="134" t="s">
        <v>264</v>
      </c>
    </row>
    <row r="61" spans="1:20" ht="13.5">
      <c r="A61" s="126"/>
      <c r="B61" s="124"/>
      <c r="C61" s="132"/>
      <c r="D61" s="34"/>
      <c r="E61" s="37"/>
      <c r="F61" s="39"/>
      <c r="G61" s="34"/>
      <c r="H61" s="37"/>
      <c r="I61" s="60"/>
      <c r="J61" s="57"/>
      <c r="K61" s="57"/>
      <c r="L61" s="62"/>
      <c r="M61" s="38"/>
      <c r="N61" s="34"/>
      <c r="O61" s="40"/>
      <c r="P61" s="38"/>
      <c r="Q61" s="34"/>
      <c r="R61" s="126"/>
      <c r="S61" s="124"/>
      <c r="T61" s="134"/>
    </row>
    <row r="62" spans="1:20" ht="13.5">
      <c r="A62" s="126">
        <v>30</v>
      </c>
      <c r="B62" s="124"/>
      <c r="C62" s="127" t="s">
        <v>432</v>
      </c>
      <c r="D62" s="58"/>
      <c r="E62" s="39"/>
      <c r="F62" s="34"/>
      <c r="G62" s="34"/>
      <c r="H62" s="37"/>
      <c r="I62" s="60"/>
      <c r="J62" s="57"/>
      <c r="K62" s="57"/>
      <c r="L62" s="62"/>
      <c r="M62" s="38"/>
      <c r="N62" s="34"/>
      <c r="O62" s="34"/>
      <c r="P62" s="40"/>
      <c r="Q62" s="58"/>
      <c r="R62" s="126">
        <v>70</v>
      </c>
      <c r="S62" s="124"/>
      <c r="T62" s="131" t="s">
        <v>439</v>
      </c>
    </row>
    <row r="63" spans="1:20" ht="13.5">
      <c r="A63" s="126"/>
      <c r="B63" s="124"/>
      <c r="C63" s="127"/>
      <c r="D63" s="34"/>
      <c r="E63" s="34"/>
      <c r="F63" s="34"/>
      <c r="G63" s="34"/>
      <c r="H63" s="37"/>
      <c r="I63" s="61"/>
      <c r="J63" s="57"/>
      <c r="K63" s="57"/>
      <c r="L63" s="63"/>
      <c r="M63" s="38"/>
      <c r="N63" s="34"/>
      <c r="O63" s="34"/>
      <c r="P63" s="34"/>
      <c r="Q63" s="34"/>
      <c r="R63" s="126"/>
      <c r="S63" s="124"/>
      <c r="T63" s="131"/>
    </row>
    <row r="64" spans="1:20" ht="13.5">
      <c r="A64" s="126">
        <v>31</v>
      </c>
      <c r="B64" s="124"/>
      <c r="C64" s="128" t="s">
        <v>301</v>
      </c>
      <c r="D64" s="34"/>
      <c r="E64" s="34"/>
      <c r="F64" s="34"/>
      <c r="G64" s="34"/>
      <c r="H64" s="37"/>
      <c r="I64" s="57"/>
      <c r="J64" s="57"/>
      <c r="K64" s="57"/>
      <c r="L64" s="57"/>
      <c r="M64" s="38"/>
      <c r="N64" s="34"/>
      <c r="O64" s="34"/>
      <c r="P64" s="34"/>
      <c r="Q64" s="34"/>
      <c r="R64" s="126">
        <v>71</v>
      </c>
      <c r="S64" s="124"/>
      <c r="T64" s="129" t="s">
        <v>302</v>
      </c>
    </row>
    <row r="65" spans="1:20" ht="13.5">
      <c r="A65" s="126"/>
      <c r="B65" s="124"/>
      <c r="C65" s="128"/>
      <c r="D65" s="59"/>
      <c r="E65" s="35"/>
      <c r="F65" s="34"/>
      <c r="G65" s="34"/>
      <c r="H65" s="37"/>
      <c r="I65" s="57"/>
      <c r="J65" s="57"/>
      <c r="K65" s="57"/>
      <c r="L65" s="57"/>
      <c r="M65" s="38"/>
      <c r="N65" s="34"/>
      <c r="O65" s="34"/>
      <c r="P65" s="36"/>
      <c r="Q65" s="59"/>
      <c r="R65" s="126"/>
      <c r="S65" s="124"/>
      <c r="T65" s="129"/>
    </row>
    <row r="66" spans="1:20" ht="13.5">
      <c r="A66" s="126">
        <v>32</v>
      </c>
      <c r="B66" s="124"/>
      <c r="C66" s="131" t="s">
        <v>427</v>
      </c>
      <c r="D66" s="34"/>
      <c r="E66" s="37"/>
      <c r="F66" s="35"/>
      <c r="G66" s="34"/>
      <c r="H66" s="37"/>
      <c r="I66" s="57"/>
      <c r="J66" s="57"/>
      <c r="K66" s="57"/>
      <c r="L66" s="57"/>
      <c r="M66" s="38"/>
      <c r="N66" s="34"/>
      <c r="O66" s="36"/>
      <c r="P66" s="38"/>
      <c r="Q66" s="34"/>
      <c r="R66" s="126">
        <v>72</v>
      </c>
      <c r="S66" s="124"/>
      <c r="T66" s="125" t="s">
        <v>322</v>
      </c>
    </row>
    <row r="67" spans="1:20" ht="13.5">
      <c r="A67" s="126"/>
      <c r="B67" s="124"/>
      <c r="C67" s="131"/>
      <c r="D67" s="35"/>
      <c r="E67" s="39"/>
      <c r="F67" s="37"/>
      <c r="G67" s="34"/>
      <c r="H67" s="37"/>
      <c r="I67" s="57"/>
      <c r="J67" s="57"/>
      <c r="K67" s="57"/>
      <c r="L67" s="57"/>
      <c r="M67" s="38"/>
      <c r="N67" s="34"/>
      <c r="O67" s="38"/>
      <c r="P67" s="40"/>
      <c r="Q67" s="36"/>
      <c r="R67" s="126"/>
      <c r="S67" s="124"/>
      <c r="T67" s="125"/>
    </row>
    <row r="68" spans="1:20" ht="13.5">
      <c r="A68" s="126">
        <v>33</v>
      </c>
      <c r="B68" s="124"/>
      <c r="C68" s="130" t="s">
        <v>263</v>
      </c>
      <c r="D68" s="39"/>
      <c r="E68" s="34"/>
      <c r="F68" s="37"/>
      <c r="G68" s="34"/>
      <c r="H68" s="37"/>
      <c r="I68" s="57"/>
      <c r="J68" s="57"/>
      <c r="K68" s="57"/>
      <c r="L68" s="57"/>
      <c r="M68" s="38"/>
      <c r="N68" s="34"/>
      <c r="O68" s="38"/>
      <c r="P68" s="34"/>
      <c r="Q68" s="40"/>
      <c r="R68" s="126">
        <v>73</v>
      </c>
      <c r="S68" s="124"/>
      <c r="T68" s="133" t="s">
        <v>273</v>
      </c>
    </row>
    <row r="69" spans="1:20" ht="13.5">
      <c r="A69" s="126"/>
      <c r="B69" s="124"/>
      <c r="C69" s="130"/>
      <c r="D69" s="34"/>
      <c r="E69" s="34"/>
      <c r="F69" s="37"/>
      <c r="G69" s="35"/>
      <c r="H69" s="37"/>
      <c r="I69" s="57"/>
      <c r="J69" s="57"/>
      <c r="K69" s="57"/>
      <c r="L69" s="57"/>
      <c r="M69" s="38"/>
      <c r="N69" s="36"/>
      <c r="O69" s="38"/>
      <c r="P69" s="34"/>
      <c r="Q69" s="34"/>
      <c r="R69" s="126"/>
      <c r="S69" s="124"/>
      <c r="T69" s="133"/>
    </row>
    <row r="70" spans="1:20" ht="13.5">
      <c r="A70" s="126">
        <v>34</v>
      </c>
      <c r="B70" s="124"/>
      <c r="C70" s="132" t="s">
        <v>303</v>
      </c>
      <c r="D70" s="34"/>
      <c r="E70" s="34"/>
      <c r="F70" s="37"/>
      <c r="G70" s="37"/>
      <c r="H70" s="37"/>
      <c r="I70" s="57"/>
      <c r="J70" s="57"/>
      <c r="K70" s="57"/>
      <c r="L70" s="57"/>
      <c r="M70" s="38"/>
      <c r="N70" s="38"/>
      <c r="O70" s="38"/>
      <c r="P70" s="34"/>
      <c r="Q70" s="34"/>
      <c r="R70" s="126">
        <v>74</v>
      </c>
      <c r="S70" s="124"/>
      <c r="T70" s="130" t="s">
        <v>267</v>
      </c>
    </row>
    <row r="71" spans="1:20" ht="13.5">
      <c r="A71" s="126"/>
      <c r="B71" s="124"/>
      <c r="C71" s="132"/>
      <c r="D71" s="59"/>
      <c r="E71" s="35"/>
      <c r="F71" s="39"/>
      <c r="G71" s="37"/>
      <c r="H71" s="37"/>
      <c r="I71" s="57"/>
      <c r="J71" s="57"/>
      <c r="K71" s="57"/>
      <c r="L71" s="57"/>
      <c r="M71" s="38"/>
      <c r="N71" s="38"/>
      <c r="O71" s="40"/>
      <c r="P71" s="36"/>
      <c r="Q71" s="59"/>
      <c r="R71" s="126"/>
      <c r="S71" s="124"/>
      <c r="T71" s="130"/>
    </row>
    <row r="72" spans="1:20" ht="13.5">
      <c r="A72" s="126">
        <v>35</v>
      </c>
      <c r="B72" s="124"/>
      <c r="C72" s="133" t="s">
        <v>291</v>
      </c>
      <c r="D72" s="58"/>
      <c r="E72" s="39"/>
      <c r="F72" s="34"/>
      <c r="G72" s="37"/>
      <c r="H72" s="37"/>
      <c r="M72" s="38"/>
      <c r="N72" s="38"/>
      <c r="O72" s="34"/>
      <c r="P72" s="40"/>
      <c r="Q72" s="58"/>
      <c r="R72" s="126">
        <v>75</v>
      </c>
      <c r="S72" s="124"/>
      <c r="T72" s="132" t="s">
        <v>292</v>
      </c>
    </row>
    <row r="73" spans="1:20" ht="13.5">
      <c r="A73" s="126"/>
      <c r="B73" s="124"/>
      <c r="C73" s="133"/>
      <c r="D73" s="34"/>
      <c r="E73" s="34"/>
      <c r="F73" s="34"/>
      <c r="G73" s="37"/>
      <c r="H73" s="39"/>
      <c r="M73" s="40"/>
      <c r="N73" s="38"/>
      <c r="O73" s="34"/>
      <c r="P73" s="34"/>
      <c r="Q73" s="34"/>
      <c r="R73" s="126"/>
      <c r="S73" s="124"/>
      <c r="T73" s="132"/>
    </row>
    <row r="74" spans="1:20" ht="13.5">
      <c r="A74" s="126">
        <v>36</v>
      </c>
      <c r="B74" s="124"/>
      <c r="C74" s="123" t="s">
        <v>311</v>
      </c>
      <c r="D74" s="34"/>
      <c r="E74" s="34"/>
      <c r="F74" s="34"/>
      <c r="G74" s="37"/>
      <c r="H74" s="34"/>
      <c r="N74" s="38"/>
      <c r="O74" s="34"/>
      <c r="P74" s="34"/>
      <c r="Q74" s="34"/>
      <c r="R74" s="126">
        <v>76</v>
      </c>
      <c r="S74" s="124"/>
      <c r="T74" s="127" t="s">
        <v>434</v>
      </c>
    </row>
    <row r="75" spans="1:20" ht="13.5">
      <c r="A75" s="126"/>
      <c r="B75" s="124"/>
      <c r="C75" s="123"/>
      <c r="D75" s="59"/>
      <c r="E75" s="35"/>
      <c r="F75" s="34"/>
      <c r="G75" s="37"/>
      <c r="H75" s="34"/>
      <c r="N75" s="38"/>
      <c r="O75" s="34"/>
      <c r="P75" s="36"/>
      <c r="Q75" s="59"/>
      <c r="R75" s="126"/>
      <c r="S75" s="124"/>
      <c r="T75" s="127"/>
    </row>
    <row r="76" spans="1:20" ht="13.5">
      <c r="A76" s="126">
        <v>37</v>
      </c>
      <c r="B76" s="124"/>
      <c r="C76" s="125" t="s">
        <v>321</v>
      </c>
      <c r="D76" s="58"/>
      <c r="E76" s="39"/>
      <c r="F76" s="35"/>
      <c r="G76" s="37"/>
      <c r="H76" s="34"/>
      <c r="N76" s="38"/>
      <c r="O76" s="36"/>
      <c r="P76" s="40"/>
      <c r="Q76" s="58"/>
      <c r="R76" s="126">
        <v>77</v>
      </c>
      <c r="S76" s="124"/>
      <c r="T76" s="128" t="s">
        <v>265</v>
      </c>
    </row>
    <row r="77" spans="1:20" ht="13.5">
      <c r="A77" s="126"/>
      <c r="B77" s="124"/>
      <c r="C77" s="125"/>
      <c r="D77" s="34"/>
      <c r="E77" s="34"/>
      <c r="F77" s="37"/>
      <c r="G77" s="37"/>
      <c r="H77" s="34"/>
      <c r="N77" s="38"/>
      <c r="O77" s="38"/>
      <c r="P77" s="34"/>
      <c r="Q77" s="34"/>
      <c r="R77" s="126"/>
      <c r="S77" s="124"/>
      <c r="T77" s="128"/>
    </row>
    <row r="78" spans="1:20" ht="13.5">
      <c r="A78" s="126">
        <v>38</v>
      </c>
      <c r="B78" s="124"/>
      <c r="C78" s="129" t="s">
        <v>283</v>
      </c>
      <c r="D78" s="34"/>
      <c r="E78" s="34"/>
      <c r="F78" s="37"/>
      <c r="G78" s="39"/>
      <c r="H78" s="34"/>
      <c r="N78" s="40"/>
      <c r="O78" s="38"/>
      <c r="P78" s="34"/>
      <c r="Q78" s="34"/>
      <c r="R78" s="126">
        <v>78</v>
      </c>
      <c r="S78" s="124"/>
      <c r="T78" s="131" t="s">
        <v>430</v>
      </c>
    </row>
    <row r="79" spans="1:20" ht="13.5">
      <c r="A79" s="126"/>
      <c r="B79" s="124"/>
      <c r="C79" s="129"/>
      <c r="D79" s="35"/>
      <c r="E79" s="34"/>
      <c r="F79" s="37"/>
      <c r="G79" s="34"/>
      <c r="H79" s="34"/>
      <c r="N79" s="34"/>
      <c r="O79" s="38"/>
      <c r="P79" s="34"/>
      <c r="Q79" s="36"/>
      <c r="R79" s="126"/>
      <c r="S79" s="124"/>
      <c r="T79" s="131"/>
    </row>
    <row r="80" spans="1:20" ht="13.5">
      <c r="A80" s="126">
        <v>39</v>
      </c>
      <c r="B80" s="124"/>
      <c r="C80" s="127" t="s">
        <v>438</v>
      </c>
      <c r="D80" s="39"/>
      <c r="E80" s="35"/>
      <c r="F80" s="37"/>
      <c r="G80" s="34"/>
      <c r="H80" s="34"/>
      <c r="N80" s="34"/>
      <c r="O80" s="38"/>
      <c r="P80" s="36"/>
      <c r="Q80" s="40"/>
      <c r="R80" s="126">
        <v>79</v>
      </c>
      <c r="S80" s="124"/>
      <c r="T80" s="123" t="s">
        <v>316</v>
      </c>
    </row>
    <row r="81" spans="1:20" ht="13.5">
      <c r="A81" s="126"/>
      <c r="B81" s="124"/>
      <c r="C81" s="127"/>
      <c r="D81" s="34"/>
      <c r="E81" s="37"/>
      <c r="F81" s="39"/>
      <c r="G81" s="34"/>
      <c r="H81" s="34"/>
      <c r="N81" s="34"/>
      <c r="O81" s="40"/>
      <c r="P81" s="38"/>
      <c r="Q81" s="34"/>
      <c r="R81" s="126"/>
      <c r="S81" s="124"/>
      <c r="T81" s="123"/>
    </row>
    <row r="82" spans="1:20" ht="13.5">
      <c r="A82" s="126">
        <v>40</v>
      </c>
      <c r="B82" s="124"/>
      <c r="C82" s="130" t="s">
        <v>297</v>
      </c>
      <c r="D82" s="58"/>
      <c r="E82" s="39"/>
      <c r="F82" s="34"/>
      <c r="G82" s="34"/>
      <c r="H82" s="34"/>
      <c r="N82" s="34"/>
      <c r="O82" s="34"/>
      <c r="P82" s="40"/>
      <c r="Q82" s="58"/>
      <c r="R82" s="126">
        <v>80</v>
      </c>
      <c r="S82" s="124"/>
      <c r="T82" s="134" t="s">
        <v>298</v>
      </c>
    </row>
    <row r="83" spans="1:20" ht="13.5">
      <c r="A83" s="126"/>
      <c r="B83" s="124"/>
      <c r="C83" s="130"/>
      <c r="D83" s="34"/>
      <c r="E83" s="34"/>
      <c r="F83" s="34"/>
      <c r="G83" s="34"/>
      <c r="H83" s="34"/>
      <c r="N83" s="34"/>
      <c r="O83" s="34"/>
      <c r="P83" s="34"/>
      <c r="Q83" s="34"/>
      <c r="R83" s="126"/>
      <c r="S83" s="124"/>
      <c r="T83" s="134"/>
    </row>
  </sheetData>
  <sheetProtection/>
  <mergeCells count="243">
    <mergeCell ref="B62:B63"/>
    <mergeCell ref="B20:B21"/>
    <mergeCell ref="B42:B43"/>
    <mergeCell ref="B56:B57"/>
    <mergeCell ref="B36:B37"/>
    <mergeCell ref="R40:R41"/>
    <mergeCell ref="C58:C59"/>
    <mergeCell ref="C40:C41"/>
    <mergeCell ref="R52:R53"/>
    <mergeCell ref="B60:B61"/>
    <mergeCell ref="S4:S5"/>
    <mergeCell ref="R8:R9"/>
    <mergeCell ref="S8:S9"/>
    <mergeCell ref="S54:S55"/>
    <mergeCell ref="R56:R57"/>
    <mergeCell ref="S56:S57"/>
    <mergeCell ref="S6:S7"/>
    <mergeCell ref="R16:R17"/>
    <mergeCell ref="R46:R47"/>
    <mergeCell ref="S26:S27"/>
    <mergeCell ref="R14:R15"/>
    <mergeCell ref="S10:S11"/>
    <mergeCell ref="S12:S13"/>
    <mergeCell ref="S34:S35"/>
    <mergeCell ref="S1:T1"/>
    <mergeCell ref="H3:M3"/>
    <mergeCell ref="S14:S15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C6:C7"/>
    <mergeCell ref="C4:C5"/>
    <mergeCell ref="A8:A9"/>
    <mergeCell ref="B8:B9"/>
    <mergeCell ref="B10:B11"/>
    <mergeCell ref="A14:A15"/>
    <mergeCell ref="A10:A11"/>
    <mergeCell ref="A12:A13"/>
    <mergeCell ref="B12:B13"/>
    <mergeCell ref="B14:B15"/>
    <mergeCell ref="A16:A17"/>
    <mergeCell ref="B16:B17"/>
    <mergeCell ref="A34:A35"/>
    <mergeCell ref="S36:S37"/>
    <mergeCell ref="A20:A21"/>
    <mergeCell ref="B34:B35"/>
    <mergeCell ref="B24:B25"/>
    <mergeCell ref="S28:S29"/>
    <mergeCell ref="S16:S17"/>
    <mergeCell ref="R20:R21"/>
    <mergeCell ref="S18:S19"/>
    <mergeCell ref="S20:S21"/>
    <mergeCell ref="R22:R23"/>
    <mergeCell ref="A22:A23"/>
    <mergeCell ref="B22:B23"/>
    <mergeCell ref="A30:A31"/>
    <mergeCell ref="B30:B31"/>
    <mergeCell ref="B26:B27"/>
    <mergeCell ref="A28:A29"/>
    <mergeCell ref="R18:R19"/>
    <mergeCell ref="S30:S31"/>
    <mergeCell ref="R26:R27"/>
    <mergeCell ref="C24:C25"/>
    <mergeCell ref="B28:B29"/>
    <mergeCell ref="R28:R29"/>
    <mergeCell ref="R30:R31"/>
    <mergeCell ref="C30:C31"/>
    <mergeCell ref="C28:C29"/>
    <mergeCell ref="A18:A19"/>
    <mergeCell ref="B18:B19"/>
    <mergeCell ref="C20:C21"/>
    <mergeCell ref="A24:A25"/>
    <mergeCell ref="A26:A27"/>
    <mergeCell ref="A42:A43"/>
    <mergeCell ref="A36:A37"/>
    <mergeCell ref="A32:A33"/>
    <mergeCell ref="B32:B33"/>
    <mergeCell ref="C32:C33"/>
    <mergeCell ref="A38:A39"/>
    <mergeCell ref="B38:B39"/>
    <mergeCell ref="A52:A53"/>
    <mergeCell ref="B52:B53"/>
    <mergeCell ref="A40:A41"/>
    <mergeCell ref="B40:B41"/>
    <mergeCell ref="A50:A51"/>
    <mergeCell ref="B50:B51"/>
    <mergeCell ref="A46:A47"/>
    <mergeCell ref="B64:B65"/>
    <mergeCell ref="A62:A63"/>
    <mergeCell ref="A64:A65"/>
    <mergeCell ref="A44:A45"/>
    <mergeCell ref="B44:B45"/>
    <mergeCell ref="B46:B47"/>
    <mergeCell ref="A48:A49"/>
    <mergeCell ref="A58:A59"/>
    <mergeCell ref="A60:A61"/>
    <mergeCell ref="B58:B59"/>
    <mergeCell ref="A54:A55"/>
    <mergeCell ref="R54:R55"/>
    <mergeCell ref="B54:B55"/>
    <mergeCell ref="B48:B49"/>
    <mergeCell ref="C46:C47"/>
    <mergeCell ref="A56:A57"/>
    <mergeCell ref="S40:S41"/>
    <mergeCell ref="S62:S63"/>
    <mergeCell ref="R62:R63"/>
    <mergeCell ref="R48:R49"/>
    <mergeCell ref="S50:S51"/>
    <mergeCell ref="R64:R65"/>
    <mergeCell ref="R58:R59"/>
    <mergeCell ref="R60:R61"/>
    <mergeCell ref="T4:T5"/>
    <mergeCell ref="C70:C71"/>
    <mergeCell ref="C14:C15"/>
    <mergeCell ref="T52:T53"/>
    <mergeCell ref="T16:T17"/>
    <mergeCell ref="T6:T7"/>
    <mergeCell ref="S52:S53"/>
    <mergeCell ref="R42:R43"/>
    <mergeCell ref="R50:R51"/>
    <mergeCell ref="S22:S23"/>
    <mergeCell ref="T82:T83"/>
    <mergeCell ref="C34:C35"/>
    <mergeCell ref="T54:T55"/>
    <mergeCell ref="R66:R67"/>
    <mergeCell ref="S46:S47"/>
    <mergeCell ref="C72:C73"/>
    <mergeCell ref="S60:S61"/>
    <mergeCell ref="R36:R37"/>
    <mergeCell ref="C68:C69"/>
    <mergeCell ref="T48:T49"/>
    <mergeCell ref="C16:C17"/>
    <mergeCell ref="C60:C61"/>
    <mergeCell ref="C56:C57"/>
    <mergeCell ref="C50:C51"/>
    <mergeCell ref="C42:C43"/>
    <mergeCell ref="T60:T61"/>
    <mergeCell ref="T26:T27"/>
    <mergeCell ref="R32:R33"/>
    <mergeCell ref="S58:S59"/>
    <mergeCell ref="S24:S25"/>
    <mergeCell ref="T8:T9"/>
    <mergeCell ref="C54:C55"/>
    <mergeCell ref="T14:T15"/>
    <mergeCell ref="C12:C13"/>
    <mergeCell ref="T42:T43"/>
    <mergeCell ref="T38:T39"/>
    <mergeCell ref="C36:C37"/>
    <mergeCell ref="T36:T37"/>
    <mergeCell ref="C38:C39"/>
    <mergeCell ref="T22:T23"/>
    <mergeCell ref="C44:C45"/>
    <mergeCell ref="T46:T47"/>
    <mergeCell ref="R44:R45"/>
    <mergeCell ref="T58:T59"/>
    <mergeCell ref="T62:T63"/>
    <mergeCell ref="T64:T65"/>
    <mergeCell ref="C52:C53"/>
    <mergeCell ref="S64:S65"/>
    <mergeCell ref="T34:T35"/>
    <mergeCell ref="T12:T13"/>
    <mergeCell ref="T18:T19"/>
    <mergeCell ref="T68:T69"/>
    <mergeCell ref="S48:S49"/>
    <mergeCell ref="T40:T41"/>
    <mergeCell ref="S32:S33"/>
    <mergeCell ref="S42:S43"/>
    <mergeCell ref="S38:S39"/>
    <mergeCell ref="T30:T31"/>
    <mergeCell ref="T24:T25"/>
    <mergeCell ref="C62:C63"/>
    <mergeCell ref="C10:C11"/>
    <mergeCell ref="T10:T11"/>
    <mergeCell ref="R24:R25"/>
    <mergeCell ref="R38:R39"/>
    <mergeCell ref="R34:R35"/>
    <mergeCell ref="C22:C23"/>
    <mergeCell ref="T28:T29"/>
    <mergeCell ref="T44:T45"/>
    <mergeCell ref="A74:A75"/>
    <mergeCell ref="T70:T71"/>
    <mergeCell ref="T72:T73"/>
    <mergeCell ref="T56:T57"/>
    <mergeCell ref="C26:C27"/>
    <mergeCell ref="T20:T21"/>
    <mergeCell ref="C48:C49"/>
    <mergeCell ref="T66:T67"/>
    <mergeCell ref="A66:A67"/>
    <mergeCell ref="B66:B67"/>
    <mergeCell ref="T80:T81"/>
    <mergeCell ref="A80:A81"/>
    <mergeCell ref="B80:B81"/>
    <mergeCell ref="C80:C81"/>
    <mergeCell ref="S70:S71"/>
    <mergeCell ref="A70:A71"/>
    <mergeCell ref="B70:B71"/>
    <mergeCell ref="T78:T79"/>
    <mergeCell ref="C76:C77"/>
    <mergeCell ref="R80:R81"/>
    <mergeCell ref="A68:A69"/>
    <mergeCell ref="B68:B69"/>
    <mergeCell ref="S78:S79"/>
    <mergeCell ref="R74:R75"/>
    <mergeCell ref="S74:S75"/>
    <mergeCell ref="R72:R73"/>
    <mergeCell ref="S72:S73"/>
    <mergeCell ref="C74:C75"/>
    <mergeCell ref="A72:A73"/>
    <mergeCell ref="B72:B73"/>
    <mergeCell ref="C8:C9"/>
    <mergeCell ref="C66:C67"/>
    <mergeCell ref="C18:C19"/>
    <mergeCell ref="C64:C65"/>
    <mergeCell ref="S66:S67"/>
    <mergeCell ref="A82:A83"/>
    <mergeCell ref="B82:B83"/>
    <mergeCell ref="A76:A77"/>
    <mergeCell ref="B76:B77"/>
    <mergeCell ref="A78:A79"/>
    <mergeCell ref="B74:B75"/>
    <mergeCell ref="R82:R83"/>
    <mergeCell ref="S82:S83"/>
    <mergeCell ref="R76:R77"/>
    <mergeCell ref="S76:S77"/>
    <mergeCell ref="R78:R79"/>
    <mergeCell ref="C78:C79"/>
    <mergeCell ref="C82:C83"/>
    <mergeCell ref="T32:T33"/>
    <mergeCell ref="S44:S45"/>
    <mergeCell ref="T50:T51"/>
    <mergeCell ref="S80:S81"/>
    <mergeCell ref="B78:B79"/>
    <mergeCell ref="R68:R69"/>
    <mergeCell ref="S68:S69"/>
    <mergeCell ref="T74:T75"/>
    <mergeCell ref="T76:T77"/>
    <mergeCell ref="R70:R71"/>
  </mergeCells>
  <printOptions/>
  <pageMargins left="0" right="0" top="0.7874015748031497" bottom="0" header="0.5118110236220472" footer="0.5118110236220472"/>
  <pageSetup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zoomScale="63" zoomScaleNormal="63" zoomScalePageLayoutView="0" workbookViewId="0" topLeftCell="A19">
      <selection activeCell="T6" sqref="T6:T7"/>
    </sheetView>
  </sheetViews>
  <sheetFormatPr defaultColWidth="9.00390625" defaultRowHeight="13.5"/>
  <cols>
    <col min="1" max="1" width="4.625" style="64" customWidth="1"/>
    <col min="2" max="2" width="30.625" style="64" customWidth="1"/>
    <col min="3" max="3" width="6.625" style="64" customWidth="1"/>
    <col min="4" max="17" width="4.375" style="64" customWidth="1"/>
    <col min="18" max="18" width="4.625" style="64" customWidth="1"/>
    <col min="19" max="19" width="30.625" style="64" customWidth="1"/>
    <col min="20" max="20" width="6.625" style="64" customWidth="1"/>
    <col min="21" max="16384" width="9.00390625" style="64" customWidth="1"/>
  </cols>
  <sheetData>
    <row r="1" spans="1:20" ht="24">
      <c r="A1" s="42"/>
      <c r="B1" s="42"/>
      <c r="C1" s="142" t="str">
        <f>+データ１!B26</f>
        <v>第８回　スーパーリ－グ決勝トーナメント表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 t="str">
        <f>+データ１!B2</f>
        <v>2014/2/5</v>
      </c>
      <c r="T1" s="144"/>
    </row>
    <row r="2" spans="1:20" ht="13.5">
      <c r="A2" s="42"/>
      <c r="B2" s="42"/>
      <c r="C2" s="42"/>
      <c r="D2" s="43"/>
      <c r="E2" s="43"/>
      <c r="F2" s="43"/>
      <c r="G2" s="43"/>
      <c r="H2" s="43"/>
      <c r="I2" s="42"/>
      <c r="J2" s="42"/>
      <c r="K2" s="42"/>
      <c r="L2" s="42"/>
      <c r="M2" s="42"/>
      <c r="N2" s="42"/>
      <c r="O2" s="42"/>
      <c r="P2" s="43"/>
      <c r="Q2" s="43"/>
      <c r="R2" s="42"/>
      <c r="S2" s="42"/>
      <c r="T2" s="42"/>
    </row>
    <row r="3" spans="1:20" ht="18.75">
      <c r="A3" s="42"/>
      <c r="B3" s="42"/>
      <c r="C3" s="42"/>
      <c r="D3" s="42"/>
      <c r="E3" s="42"/>
      <c r="F3" s="44"/>
      <c r="G3" s="44"/>
      <c r="H3" s="145" t="s">
        <v>260</v>
      </c>
      <c r="I3" s="145"/>
      <c r="J3" s="145"/>
      <c r="K3" s="145"/>
      <c r="L3" s="145"/>
      <c r="M3" s="145"/>
      <c r="N3" s="42"/>
      <c r="O3" s="44"/>
      <c r="P3" s="44"/>
      <c r="Q3" s="44"/>
      <c r="R3" s="42"/>
      <c r="S3" s="42"/>
      <c r="T3" s="42"/>
    </row>
    <row r="4" spans="1:20" ht="13.5">
      <c r="A4" s="141">
        <v>1</v>
      </c>
      <c r="B4" s="139"/>
      <c r="C4" s="140" t="s">
        <v>261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141">
        <v>41</v>
      </c>
      <c r="S4" s="139"/>
      <c r="T4" s="140" t="s">
        <v>262</v>
      </c>
    </row>
    <row r="5" spans="1:20" ht="13.5">
      <c r="A5" s="141"/>
      <c r="B5" s="139"/>
      <c r="C5" s="140"/>
      <c r="D5" s="6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7"/>
      <c r="Q5" s="65"/>
      <c r="R5" s="141"/>
      <c r="S5" s="139"/>
      <c r="T5" s="140"/>
    </row>
    <row r="6" spans="1:20" ht="13.5">
      <c r="A6" s="141">
        <v>2</v>
      </c>
      <c r="B6" s="139"/>
      <c r="C6" s="140" t="s">
        <v>308</v>
      </c>
      <c r="D6" s="45"/>
      <c r="E6" s="50"/>
      <c r="F6" s="46"/>
      <c r="G6" s="45"/>
      <c r="H6" s="45"/>
      <c r="I6" s="45"/>
      <c r="J6" s="45"/>
      <c r="K6" s="45"/>
      <c r="L6" s="45"/>
      <c r="M6" s="45"/>
      <c r="N6" s="45"/>
      <c r="O6" s="47"/>
      <c r="P6" s="51"/>
      <c r="Q6" s="45"/>
      <c r="R6" s="141">
        <v>42</v>
      </c>
      <c r="S6" s="139"/>
      <c r="T6" s="140" t="s">
        <v>287</v>
      </c>
    </row>
    <row r="7" spans="1:20" ht="13.5">
      <c r="A7" s="141"/>
      <c r="B7" s="139"/>
      <c r="C7" s="140"/>
      <c r="D7" s="46"/>
      <c r="E7" s="48"/>
      <c r="F7" s="50"/>
      <c r="G7" s="45"/>
      <c r="H7" s="45"/>
      <c r="I7" s="45"/>
      <c r="J7" s="45"/>
      <c r="K7" s="45"/>
      <c r="L7" s="45"/>
      <c r="M7" s="45"/>
      <c r="N7" s="45"/>
      <c r="O7" s="51"/>
      <c r="P7" s="49"/>
      <c r="Q7" s="47"/>
      <c r="R7" s="141"/>
      <c r="S7" s="139"/>
      <c r="T7" s="140"/>
    </row>
    <row r="8" spans="1:20" ht="13.5">
      <c r="A8" s="141">
        <v>3</v>
      </c>
      <c r="B8" s="139"/>
      <c r="C8" s="140" t="s">
        <v>437</v>
      </c>
      <c r="D8" s="48"/>
      <c r="E8" s="45"/>
      <c r="F8" s="50"/>
      <c r="G8" s="45"/>
      <c r="H8" s="45"/>
      <c r="I8" s="45"/>
      <c r="J8" s="45"/>
      <c r="K8" s="45"/>
      <c r="L8" s="45"/>
      <c r="M8" s="45"/>
      <c r="N8" s="45"/>
      <c r="O8" s="51"/>
      <c r="P8" s="45"/>
      <c r="Q8" s="49"/>
      <c r="R8" s="141">
        <v>43</v>
      </c>
      <c r="S8" s="139"/>
      <c r="T8" s="140" t="s">
        <v>276</v>
      </c>
    </row>
    <row r="9" spans="1:20" ht="13.5">
      <c r="A9" s="141"/>
      <c r="B9" s="139"/>
      <c r="C9" s="140"/>
      <c r="D9" s="45"/>
      <c r="E9" s="45"/>
      <c r="F9" s="50"/>
      <c r="G9" s="46"/>
      <c r="H9" s="45"/>
      <c r="I9" s="45"/>
      <c r="J9" s="45"/>
      <c r="K9" s="45"/>
      <c r="L9" s="45"/>
      <c r="M9" s="45"/>
      <c r="N9" s="47"/>
      <c r="O9" s="51"/>
      <c r="P9" s="45"/>
      <c r="Q9" s="45"/>
      <c r="R9" s="141"/>
      <c r="S9" s="139"/>
      <c r="T9" s="140"/>
    </row>
    <row r="10" spans="1:20" ht="13.5">
      <c r="A10" s="141">
        <v>4</v>
      </c>
      <c r="B10" s="139"/>
      <c r="C10" s="140" t="s">
        <v>269</v>
      </c>
      <c r="D10" s="45"/>
      <c r="E10" s="45"/>
      <c r="F10" s="50"/>
      <c r="G10" s="50"/>
      <c r="H10" s="45"/>
      <c r="I10" s="45"/>
      <c r="J10" s="45"/>
      <c r="K10" s="45"/>
      <c r="L10" s="45"/>
      <c r="M10" s="45"/>
      <c r="N10" s="51"/>
      <c r="O10" s="51"/>
      <c r="P10" s="45"/>
      <c r="Q10" s="45"/>
      <c r="R10" s="141">
        <v>44</v>
      </c>
      <c r="S10" s="139"/>
      <c r="T10" s="140" t="s">
        <v>288</v>
      </c>
    </row>
    <row r="11" spans="1:20" ht="13.5">
      <c r="A11" s="141"/>
      <c r="B11" s="139"/>
      <c r="C11" s="140"/>
      <c r="D11" s="65"/>
      <c r="E11" s="46"/>
      <c r="F11" s="48"/>
      <c r="G11" s="50"/>
      <c r="H11" s="45"/>
      <c r="I11" s="45"/>
      <c r="J11" s="45"/>
      <c r="K11" s="45"/>
      <c r="L11" s="45"/>
      <c r="M11" s="45"/>
      <c r="N11" s="51"/>
      <c r="O11" s="49"/>
      <c r="P11" s="47"/>
      <c r="Q11" s="65"/>
      <c r="R11" s="141"/>
      <c r="S11" s="139"/>
      <c r="T11" s="140"/>
    </row>
    <row r="12" spans="1:20" ht="13.5">
      <c r="A12" s="141">
        <v>5</v>
      </c>
      <c r="B12" s="139"/>
      <c r="C12" s="140" t="s">
        <v>268</v>
      </c>
      <c r="D12" s="66"/>
      <c r="E12" s="48"/>
      <c r="F12" s="45"/>
      <c r="G12" s="50"/>
      <c r="H12" s="45"/>
      <c r="I12" s="45"/>
      <c r="J12" s="45"/>
      <c r="K12" s="45"/>
      <c r="L12" s="45"/>
      <c r="M12" s="45"/>
      <c r="N12" s="51"/>
      <c r="O12" s="45"/>
      <c r="P12" s="49"/>
      <c r="Q12" s="66"/>
      <c r="R12" s="141">
        <v>45</v>
      </c>
      <c r="S12" s="139"/>
      <c r="T12" s="140" t="s">
        <v>312</v>
      </c>
    </row>
    <row r="13" spans="1:20" ht="13.5">
      <c r="A13" s="141"/>
      <c r="B13" s="139"/>
      <c r="C13" s="140"/>
      <c r="D13" s="45"/>
      <c r="E13" s="45"/>
      <c r="F13" s="45"/>
      <c r="G13" s="50"/>
      <c r="H13" s="45"/>
      <c r="I13" s="45"/>
      <c r="J13" s="45"/>
      <c r="K13" s="45"/>
      <c r="L13" s="45"/>
      <c r="M13" s="45"/>
      <c r="N13" s="51"/>
      <c r="O13" s="45"/>
      <c r="P13" s="45"/>
      <c r="Q13" s="45"/>
      <c r="R13" s="141"/>
      <c r="S13" s="139"/>
      <c r="T13" s="140"/>
    </row>
    <row r="14" spans="1:20" ht="13.5">
      <c r="A14" s="141">
        <v>6</v>
      </c>
      <c r="B14" s="139"/>
      <c r="C14" s="140" t="s">
        <v>270</v>
      </c>
      <c r="D14" s="45"/>
      <c r="E14" s="45"/>
      <c r="F14" s="45"/>
      <c r="G14" s="50"/>
      <c r="H14" s="46"/>
      <c r="I14" s="45"/>
      <c r="J14" s="45"/>
      <c r="K14" s="45"/>
      <c r="L14" s="45"/>
      <c r="M14" s="47"/>
      <c r="N14" s="51"/>
      <c r="O14" s="45"/>
      <c r="P14" s="45"/>
      <c r="Q14" s="45"/>
      <c r="R14" s="141">
        <v>46</v>
      </c>
      <c r="S14" s="139"/>
      <c r="T14" s="140" t="s">
        <v>440</v>
      </c>
    </row>
    <row r="15" spans="1:20" ht="13.5">
      <c r="A15" s="141"/>
      <c r="B15" s="139"/>
      <c r="C15" s="140"/>
      <c r="D15" s="65"/>
      <c r="E15" s="46"/>
      <c r="F15" s="45"/>
      <c r="G15" s="50"/>
      <c r="H15" s="50"/>
      <c r="I15" s="45"/>
      <c r="J15" s="45"/>
      <c r="K15" s="45"/>
      <c r="L15" s="45"/>
      <c r="M15" s="51"/>
      <c r="N15" s="51"/>
      <c r="O15" s="45"/>
      <c r="P15" s="47"/>
      <c r="Q15" s="65"/>
      <c r="R15" s="141"/>
      <c r="S15" s="139"/>
      <c r="T15" s="140"/>
    </row>
    <row r="16" spans="1:20" ht="13.5">
      <c r="A16" s="141">
        <v>7</v>
      </c>
      <c r="B16" s="139"/>
      <c r="C16" s="140" t="s">
        <v>290</v>
      </c>
      <c r="D16" s="66"/>
      <c r="E16" s="48"/>
      <c r="F16" s="46"/>
      <c r="G16" s="50"/>
      <c r="H16" s="50"/>
      <c r="I16" s="45"/>
      <c r="J16" s="45"/>
      <c r="K16" s="45"/>
      <c r="L16" s="45"/>
      <c r="M16" s="51"/>
      <c r="N16" s="51"/>
      <c r="O16" s="47"/>
      <c r="P16" s="49"/>
      <c r="Q16" s="66"/>
      <c r="R16" s="141">
        <v>47</v>
      </c>
      <c r="S16" s="139"/>
      <c r="T16" s="140" t="s">
        <v>294</v>
      </c>
    </row>
    <row r="17" spans="1:20" ht="13.5">
      <c r="A17" s="141"/>
      <c r="B17" s="139"/>
      <c r="C17" s="140"/>
      <c r="D17" s="45"/>
      <c r="E17" s="45"/>
      <c r="F17" s="50"/>
      <c r="G17" s="50"/>
      <c r="H17" s="50"/>
      <c r="I17" s="45"/>
      <c r="J17" s="45"/>
      <c r="K17" s="45"/>
      <c r="L17" s="45"/>
      <c r="M17" s="51"/>
      <c r="N17" s="51"/>
      <c r="O17" s="51"/>
      <c r="P17" s="45"/>
      <c r="Q17" s="45"/>
      <c r="R17" s="141"/>
      <c r="S17" s="139"/>
      <c r="T17" s="140"/>
    </row>
    <row r="18" spans="1:20" ht="13.5">
      <c r="A18" s="141">
        <v>8</v>
      </c>
      <c r="B18" s="139"/>
      <c r="C18" s="140" t="s">
        <v>428</v>
      </c>
      <c r="D18" s="45"/>
      <c r="E18" s="45"/>
      <c r="F18" s="50"/>
      <c r="G18" s="48"/>
      <c r="H18" s="50"/>
      <c r="I18" s="45"/>
      <c r="J18" s="45"/>
      <c r="K18" s="45"/>
      <c r="L18" s="45"/>
      <c r="M18" s="51"/>
      <c r="N18" s="49"/>
      <c r="O18" s="51"/>
      <c r="P18" s="45"/>
      <c r="Q18" s="45"/>
      <c r="R18" s="141">
        <v>48</v>
      </c>
      <c r="S18" s="139"/>
      <c r="T18" s="140" t="s">
        <v>436</v>
      </c>
    </row>
    <row r="19" spans="1:20" ht="13.5">
      <c r="A19" s="141"/>
      <c r="B19" s="139"/>
      <c r="C19" s="140"/>
      <c r="D19" s="46"/>
      <c r="E19" s="45"/>
      <c r="F19" s="50"/>
      <c r="G19" s="45"/>
      <c r="H19" s="50"/>
      <c r="I19" s="45"/>
      <c r="J19" s="45"/>
      <c r="K19" s="45"/>
      <c r="L19" s="45"/>
      <c r="M19" s="51"/>
      <c r="N19" s="45"/>
      <c r="O19" s="51"/>
      <c r="P19" s="45"/>
      <c r="Q19" s="47"/>
      <c r="R19" s="141"/>
      <c r="S19" s="139"/>
      <c r="T19" s="140"/>
    </row>
    <row r="20" spans="1:20" ht="13.5">
      <c r="A20" s="141">
        <v>9</v>
      </c>
      <c r="B20" s="139"/>
      <c r="C20" s="140" t="s">
        <v>323</v>
      </c>
      <c r="D20" s="48"/>
      <c r="E20" s="46"/>
      <c r="F20" s="50"/>
      <c r="G20" s="45"/>
      <c r="H20" s="50"/>
      <c r="I20" s="45"/>
      <c r="J20" s="45"/>
      <c r="K20" s="45"/>
      <c r="L20" s="45"/>
      <c r="M20" s="51"/>
      <c r="N20" s="45"/>
      <c r="O20" s="51"/>
      <c r="P20" s="47"/>
      <c r="Q20" s="49"/>
      <c r="R20" s="141">
        <v>49</v>
      </c>
      <c r="S20" s="139"/>
      <c r="T20" s="140" t="s">
        <v>279</v>
      </c>
    </row>
    <row r="21" spans="1:20" ht="13.5">
      <c r="A21" s="141"/>
      <c r="B21" s="139"/>
      <c r="C21" s="140"/>
      <c r="D21" s="45"/>
      <c r="E21" s="50"/>
      <c r="F21" s="48"/>
      <c r="G21" s="45"/>
      <c r="H21" s="50"/>
      <c r="I21" s="45"/>
      <c r="J21" s="45"/>
      <c r="K21" s="45"/>
      <c r="L21" s="45"/>
      <c r="M21" s="51"/>
      <c r="N21" s="45"/>
      <c r="O21" s="49"/>
      <c r="P21" s="51"/>
      <c r="Q21" s="45"/>
      <c r="R21" s="141"/>
      <c r="S21" s="139"/>
      <c r="T21" s="140"/>
    </row>
    <row r="22" spans="1:20" ht="13.5">
      <c r="A22" s="141">
        <v>10</v>
      </c>
      <c r="B22" s="139"/>
      <c r="C22" s="140" t="s">
        <v>441</v>
      </c>
      <c r="D22" s="66"/>
      <c r="E22" s="48"/>
      <c r="F22" s="45"/>
      <c r="G22" s="45"/>
      <c r="H22" s="50"/>
      <c r="I22" s="45"/>
      <c r="J22" s="45"/>
      <c r="K22" s="45"/>
      <c r="L22" s="45"/>
      <c r="M22" s="51"/>
      <c r="N22" s="45"/>
      <c r="O22" s="45"/>
      <c r="P22" s="49"/>
      <c r="Q22" s="66"/>
      <c r="R22" s="141">
        <v>50</v>
      </c>
      <c r="S22" s="139"/>
      <c r="T22" s="140" t="s">
        <v>442</v>
      </c>
    </row>
    <row r="23" spans="1:20" ht="13.5">
      <c r="A23" s="141"/>
      <c r="B23" s="139"/>
      <c r="C23" s="140"/>
      <c r="D23" s="45"/>
      <c r="E23" s="45"/>
      <c r="F23" s="45"/>
      <c r="G23" s="45"/>
      <c r="H23" s="50"/>
      <c r="I23" s="45"/>
      <c r="J23" s="45"/>
      <c r="K23" s="45"/>
      <c r="L23" s="45"/>
      <c r="M23" s="51"/>
      <c r="N23" s="45"/>
      <c r="O23" s="45"/>
      <c r="P23" s="45"/>
      <c r="Q23" s="45"/>
      <c r="R23" s="141"/>
      <c r="S23" s="139"/>
      <c r="T23" s="140"/>
    </row>
    <row r="24" spans="1:20" ht="13.5">
      <c r="A24" s="141">
        <v>11</v>
      </c>
      <c r="B24" s="139"/>
      <c r="C24" s="140" t="s">
        <v>424</v>
      </c>
      <c r="D24" s="45"/>
      <c r="E24" s="45"/>
      <c r="F24" s="45"/>
      <c r="G24" s="45"/>
      <c r="H24" s="50"/>
      <c r="I24" s="46"/>
      <c r="J24" s="45"/>
      <c r="K24" s="45"/>
      <c r="L24" s="47"/>
      <c r="M24" s="51"/>
      <c r="N24" s="45"/>
      <c r="O24" s="45"/>
      <c r="P24" s="45"/>
      <c r="Q24" s="45"/>
      <c r="R24" s="141">
        <v>51</v>
      </c>
      <c r="S24" s="139"/>
      <c r="T24" s="140" t="s">
        <v>431</v>
      </c>
    </row>
    <row r="25" spans="1:20" ht="13.5">
      <c r="A25" s="141"/>
      <c r="B25" s="139"/>
      <c r="C25" s="140"/>
      <c r="D25" s="65"/>
      <c r="E25" s="46"/>
      <c r="F25" s="45"/>
      <c r="G25" s="45"/>
      <c r="H25" s="50"/>
      <c r="I25" s="50"/>
      <c r="J25" s="45"/>
      <c r="K25" s="45"/>
      <c r="L25" s="51"/>
      <c r="M25" s="51"/>
      <c r="N25" s="45"/>
      <c r="O25" s="45"/>
      <c r="P25" s="47"/>
      <c r="Q25" s="65"/>
      <c r="R25" s="141"/>
      <c r="S25" s="139"/>
      <c r="T25" s="140"/>
    </row>
    <row r="26" spans="1:20" ht="13.5">
      <c r="A26" s="141">
        <v>12</v>
      </c>
      <c r="B26" s="139"/>
      <c r="C26" s="140" t="s">
        <v>285</v>
      </c>
      <c r="D26" s="45"/>
      <c r="E26" s="50"/>
      <c r="F26" s="46"/>
      <c r="G26" s="45"/>
      <c r="H26" s="50"/>
      <c r="I26" s="50"/>
      <c r="J26" s="45"/>
      <c r="K26" s="45"/>
      <c r="L26" s="51"/>
      <c r="M26" s="51"/>
      <c r="N26" s="45"/>
      <c r="O26" s="47"/>
      <c r="P26" s="51"/>
      <c r="Q26" s="45"/>
      <c r="R26" s="141">
        <v>52</v>
      </c>
      <c r="S26" s="139"/>
      <c r="T26" s="140" t="s">
        <v>278</v>
      </c>
    </row>
    <row r="27" spans="1:20" ht="13.5">
      <c r="A27" s="141"/>
      <c r="B27" s="139"/>
      <c r="C27" s="140"/>
      <c r="D27" s="46"/>
      <c r="E27" s="48"/>
      <c r="F27" s="50"/>
      <c r="G27" s="45"/>
      <c r="H27" s="50"/>
      <c r="I27" s="50"/>
      <c r="J27" s="45"/>
      <c r="K27" s="45"/>
      <c r="L27" s="51"/>
      <c r="M27" s="51"/>
      <c r="N27" s="45"/>
      <c r="O27" s="51"/>
      <c r="P27" s="49"/>
      <c r="Q27" s="47"/>
      <c r="R27" s="141"/>
      <c r="S27" s="139"/>
      <c r="T27" s="140"/>
    </row>
    <row r="28" spans="1:20" ht="13.5">
      <c r="A28" s="141">
        <v>13</v>
      </c>
      <c r="B28" s="139"/>
      <c r="C28" s="140" t="s">
        <v>296</v>
      </c>
      <c r="D28" s="48"/>
      <c r="E28" s="45"/>
      <c r="F28" s="50"/>
      <c r="G28" s="45"/>
      <c r="H28" s="50"/>
      <c r="I28" s="50"/>
      <c r="J28" s="45"/>
      <c r="K28" s="45"/>
      <c r="L28" s="51"/>
      <c r="M28" s="51"/>
      <c r="N28" s="45"/>
      <c r="O28" s="51"/>
      <c r="P28" s="45"/>
      <c r="Q28" s="49"/>
      <c r="R28" s="141">
        <v>53</v>
      </c>
      <c r="S28" s="139"/>
      <c r="T28" s="140" t="s">
        <v>429</v>
      </c>
    </row>
    <row r="29" spans="1:20" ht="13.5">
      <c r="A29" s="141"/>
      <c r="B29" s="139"/>
      <c r="C29" s="140"/>
      <c r="D29" s="45"/>
      <c r="E29" s="45"/>
      <c r="F29" s="50"/>
      <c r="G29" s="46"/>
      <c r="H29" s="50"/>
      <c r="I29" s="50"/>
      <c r="J29" s="45"/>
      <c r="K29" s="45"/>
      <c r="L29" s="51"/>
      <c r="M29" s="51"/>
      <c r="N29" s="47"/>
      <c r="O29" s="51"/>
      <c r="P29" s="45"/>
      <c r="Q29" s="45"/>
      <c r="R29" s="141"/>
      <c r="S29" s="139"/>
      <c r="T29" s="140"/>
    </row>
    <row r="30" spans="1:20" ht="13.5">
      <c r="A30" s="141">
        <v>14</v>
      </c>
      <c r="B30" s="139"/>
      <c r="C30" s="140" t="s">
        <v>433</v>
      </c>
      <c r="D30" s="45"/>
      <c r="E30" s="45"/>
      <c r="F30" s="50"/>
      <c r="G30" s="50"/>
      <c r="H30" s="50"/>
      <c r="I30" s="50"/>
      <c r="J30" s="45"/>
      <c r="K30" s="45"/>
      <c r="L30" s="51"/>
      <c r="M30" s="51"/>
      <c r="N30" s="51"/>
      <c r="O30" s="51"/>
      <c r="P30" s="45"/>
      <c r="Q30" s="45"/>
      <c r="R30" s="141">
        <v>54</v>
      </c>
      <c r="S30" s="139"/>
      <c r="T30" s="140" t="s">
        <v>306</v>
      </c>
    </row>
    <row r="31" spans="1:20" ht="13.5">
      <c r="A31" s="141"/>
      <c r="B31" s="139"/>
      <c r="C31" s="140"/>
      <c r="D31" s="65"/>
      <c r="E31" s="46"/>
      <c r="F31" s="48"/>
      <c r="G31" s="50"/>
      <c r="H31" s="50"/>
      <c r="I31" s="50"/>
      <c r="J31" s="45"/>
      <c r="K31" s="45"/>
      <c r="L31" s="51"/>
      <c r="M31" s="51"/>
      <c r="N31" s="51"/>
      <c r="O31" s="49"/>
      <c r="P31" s="47"/>
      <c r="Q31" s="65"/>
      <c r="R31" s="141"/>
      <c r="S31" s="139"/>
      <c r="T31" s="140"/>
    </row>
    <row r="32" spans="1:20" ht="13.5">
      <c r="A32" s="141">
        <v>15</v>
      </c>
      <c r="B32" s="139"/>
      <c r="C32" s="140" t="s">
        <v>272</v>
      </c>
      <c r="D32" s="66"/>
      <c r="E32" s="48"/>
      <c r="F32" s="45"/>
      <c r="G32" s="50"/>
      <c r="H32" s="50"/>
      <c r="I32" s="50"/>
      <c r="J32" s="45"/>
      <c r="K32" s="45"/>
      <c r="L32" s="51"/>
      <c r="M32" s="51"/>
      <c r="N32" s="51"/>
      <c r="O32" s="45"/>
      <c r="P32" s="49"/>
      <c r="Q32" s="66"/>
      <c r="R32" s="141">
        <v>55</v>
      </c>
      <c r="S32" s="139"/>
      <c r="T32" s="140" t="s">
        <v>313</v>
      </c>
    </row>
    <row r="33" spans="1:20" ht="13.5">
      <c r="A33" s="141"/>
      <c r="B33" s="139"/>
      <c r="C33" s="140"/>
      <c r="D33" s="45"/>
      <c r="E33" s="45"/>
      <c r="F33" s="45"/>
      <c r="G33" s="50"/>
      <c r="H33" s="48"/>
      <c r="I33" s="50"/>
      <c r="J33" s="45"/>
      <c r="K33" s="45"/>
      <c r="L33" s="51"/>
      <c r="M33" s="49"/>
      <c r="N33" s="51"/>
      <c r="O33" s="45"/>
      <c r="P33" s="45"/>
      <c r="Q33" s="45"/>
      <c r="R33" s="141"/>
      <c r="S33" s="139"/>
      <c r="T33" s="140"/>
    </row>
    <row r="34" spans="1:20" ht="13.5">
      <c r="A34" s="141">
        <v>16</v>
      </c>
      <c r="B34" s="139"/>
      <c r="C34" s="140" t="s">
        <v>443</v>
      </c>
      <c r="D34" s="45"/>
      <c r="E34" s="45"/>
      <c r="F34" s="45"/>
      <c r="G34" s="50"/>
      <c r="H34" s="45"/>
      <c r="I34" s="50"/>
      <c r="J34" s="45"/>
      <c r="K34" s="45"/>
      <c r="L34" s="51"/>
      <c r="M34" s="45"/>
      <c r="N34" s="51"/>
      <c r="O34" s="45"/>
      <c r="P34" s="45"/>
      <c r="Q34" s="45"/>
      <c r="R34" s="141">
        <v>56</v>
      </c>
      <c r="S34" s="139"/>
      <c r="T34" s="140" t="s">
        <v>425</v>
      </c>
    </row>
    <row r="35" spans="1:20" ht="13.5">
      <c r="A35" s="141"/>
      <c r="B35" s="139"/>
      <c r="C35" s="140"/>
      <c r="D35" s="65"/>
      <c r="E35" s="46"/>
      <c r="F35" s="45"/>
      <c r="G35" s="50"/>
      <c r="H35" s="45"/>
      <c r="I35" s="50"/>
      <c r="J35" s="45"/>
      <c r="K35" s="45"/>
      <c r="L35" s="51"/>
      <c r="M35" s="45"/>
      <c r="N35" s="51"/>
      <c r="O35" s="45"/>
      <c r="P35" s="47"/>
      <c r="Q35" s="65"/>
      <c r="R35" s="141"/>
      <c r="S35" s="139"/>
      <c r="T35" s="140"/>
    </row>
    <row r="36" spans="1:20" ht="13.5">
      <c r="A36" s="141">
        <v>17</v>
      </c>
      <c r="B36" s="139"/>
      <c r="C36" s="140" t="s">
        <v>307</v>
      </c>
      <c r="D36" s="66"/>
      <c r="E36" s="48"/>
      <c r="F36" s="46"/>
      <c r="G36" s="50"/>
      <c r="H36" s="45"/>
      <c r="I36" s="50"/>
      <c r="J36" s="45"/>
      <c r="K36" s="45"/>
      <c r="L36" s="51"/>
      <c r="M36" s="45"/>
      <c r="N36" s="51"/>
      <c r="O36" s="47"/>
      <c r="P36" s="49"/>
      <c r="Q36" s="66"/>
      <c r="R36" s="141">
        <v>57</v>
      </c>
      <c r="S36" s="139"/>
      <c r="T36" s="140" t="s">
        <v>266</v>
      </c>
    </row>
    <row r="37" spans="1:20" ht="13.5">
      <c r="A37" s="141"/>
      <c r="B37" s="139"/>
      <c r="C37" s="140"/>
      <c r="D37" s="45"/>
      <c r="E37" s="45"/>
      <c r="F37" s="50"/>
      <c r="G37" s="50"/>
      <c r="H37" s="45"/>
      <c r="I37" s="50"/>
      <c r="J37" s="45"/>
      <c r="K37" s="45"/>
      <c r="L37" s="51"/>
      <c r="M37" s="45"/>
      <c r="N37" s="51"/>
      <c r="O37" s="51"/>
      <c r="P37" s="45"/>
      <c r="Q37" s="45"/>
      <c r="R37" s="141"/>
      <c r="S37" s="139"/>
      <c r="T37" s="140"/>
    </row>
    <row r="38" spans="1:20" ht="13.5">
      <c r="A38" s="141">
        <v>18</v>
      </c>
      <c r="B38" s="139"/>
      <c r="C38" s="140" t="s">
        <v>286</v>
      </c>
      <c r="D38" s="45"/>
      <c r="E38" s="45"/>
      <c r="F38" s="50"/>
      <c r="G38" s="48"/>
      <c r="H38" s="45"/>
      <c r="I38" s="50"/>
      <c r="J38" s="45"/>
      <c r="K38" s="45"/>
      <c r="L38" s="51"/>
      <c r="M38" s="45"/>
      <c r="N38" s="49"/>
      <c r="O38" s="51"/>
      <c r="P38" s="45"/>
      <c r="Q38" s="45"/>
      <c r="R38" s="141">
        <v>58</v>
      </c>
      <c r="S38" s="139"/>
      <c r="T38" s="140" t="s">
        <v>274</v>
      </c>
    </row>
    <row r="39" spans="1:20" ht="13.5">
      <c r="A39" s="141"/>
      <c r="B39" s="139"/>
      <c r="C39" s="140"/>
      <c r="D39" s="46"/>
      <c r="E39" s="45"/>
      <c r="F39" s="50"/>
      <c r="G39" s="45"/>
      <c r="H39" s="45"/>
      <c r="I39" s="50"/>
      <c r="J39" s="45"/>
      <c r="K39" s="45"/>
      <c r="L39" s="51"/>
      <c r="M39" s="45"/>
      <c r="N39" s="45"/>
      <c r="O39" s="51"/>
      <c r="P39" s="45"/>
      <c r="Q39" s="47"/>
      <c r="R39" s="141"/>
      <c r="S39" s="139"/>
      <c r="T39" s="140"/>
    </row>
    <row r="40" spans="1:20" ht="13.5">
      <c r="A40" s="141">
        <v>19</v>
      </c>
      <c r="B40" s="139"/>
      <c r="C40" s="140" t="s">
        <v>315</v>
      </c>
      <c r="D40" s="48"/>
      <c r="E40" s="46"/>
      <c r="F40" s="50"/>
      <c r="G40" s="45"/>
      <c r="H40" s="45"/>
      <c r="I40" s="50"/>
      <c r="J40" s="45"/>
      <c r="K40" s="45"/>
      <c r="L40" s="51"/>
      <c r="M40" s="45"/>
      <c r="N40" s="45"/>
      <c r="O40" s="51"/>
      <c r="P40" s="47"/>
      <c r="Q40" s="49"/>
      <c r="R40" s="141">
        <v>59</v>
      </c>
      <c r="S40" s="139"/>
      <c r="T40" s="140" t="s">
        <v>324</v>
      </c>
    </row>
    <row r="41" spans="1:20" ht="13.5">
      <c r="A41" s="141"/>
      <c r="B41" s="139"/>
      <c r="C41" s="140"/>
      <c r="D41" s="45"/>
      <c r="E41" s="50"/>
      <c r="F41" s="48"/>
      <c r="G41" s="45"/>
      <c r="H41" s="45"/>
      <c r="I41" s="50"/>
      <c r="J41" s="45"/>
      <c r="K41" s="45"/>
      <c r="L41" s="51"/>
      <c r="M41" s="45"/>
      <c r="N41" s="45"/>
      <c r="O41" s="49"/>
      <c r="P41" s="51"/>
      <c r="Q41" s="45"/>
      <c r="R41" s="141"/>
      <c r="S41" s="139"/>
      <c r="T41" s="140"/>
    </row>
    <row r="42" spans="1:20" ht="13.5">
      <c r="A42" s="141">
        <v>20</v>
      </c>
      <c r="B42" s="139"/>
      <c r="C42" s="140" t="s">
        <v>317</v>
      </c>
      <c r="D42" s="66"/>
      <c r="E42" s="48"/>
      <c r="F42" s="45"/>
      <c r="G42" s="45"/>
      <c r="H42" s="45"/>
      <c r="I42" s="50"/>
      <c r="J42" s="45"/>
      <c r="K42" s="45"/>
      <c r="L42" s="51"/>
      <c r="M42" s="45"/>
      <c r="N42" s="45"/>
      <c r="O42" s="45"/>
      <c r="P42" s="49"/>
      <c r="Q42" s="66"/>
      <c r="R42" s="141">
        <v>60</v>
      </c>
      <c r="S42" s="139"/>
      <c r="T42" s="140" t="s">
        <v>280</v>
      </c>
    </row>
    <row r="43" spans="1:20" ht="13.5">
      <c r="A43" s="141"/>
      <c r="B43" s="139"/>
      <c r="C43" s="140"/>
      <c r="D43" s="45"/>
      <c r="E43" s="45"/>
      <c r="F43" s="45"/>
      <c r="G43" s="45"/>
      <c r="H43" s="45"/>
      <c r="I43" s="50"/>
      <c r="J43" s="52"/>
      <c r="K43" s="49"/>
      <c r="L43" s="51"/>
      <c r="M43" s="45"/>
      <c r="N43" s="45"/>
      <c r="O43" s="45"/>
      <c r="P43" s="45"/>
      <c r="Q43" s="45"/>
      <c r="R43" s="141"/>
      <c r="S43" s="139"/>
      <c r="T43" s="140"/>
    </row>
    <row r="44" spans="1:20" ht="13.5">
      <c r="A44" s="141">
        <v>21</v>
      </c>
      <c r="B44" s="139"/>
      <c r="C44" s="140" t="s">
        <v>444</v>
      </c>
      <c r="D44" s="45"/>
      <c r="E44" s="45"/>
      <c r="F44" s="45"/>
      <c r="G44" s="45"/>
      <c r="H44" s="45"/>
      <c r="I44" s="50"/>
      <c r="J44" s="45"/>
      <c r="K44" s="45"/>
      <c r="L44" s="51"/>
      <c r="M44" s="45"/>
      <c r="N44" s="45"/>
      <c r="O44" s="45"/>
      <c r="P44" s="45"/>
      <c r="Q44" s="45"/>
      <c r="R44" s="141">
        <v>61</v>
      </c>
      <c r="S44" s="139"/>
      <c r="T44" s="140" t="s">
        <v>309</v>
      </c>
    </row>
    <row r="45" spans="1:20" ht="13.5">
      <c r="A45" s="141"/>
      <c r="B45" s="139"/>
      <c r="C45" s="140"/>
      <c r="D45" s="65"/>
      <c r="E45" s="46"/>
      <c r="F45" s="45"/>
      <c r="G45" s="45"/>
      <c r="H45" s="45"/>
      <c r="I45" s="50"/>
      <c r="J45" s="45"/>
      <c r="K45" s="45"/>
      <c r="L45" s="51"/>
      <c r="M45" s="45"/>
      <c r="N45" s="45"/>
      <c r="O45" s="45"/>
      <c r="P45" s="47"/>
      <c r="Q45" s="65"/>
      <c r="R45" s="141"/>
      <c r="S45" s="139"/>
      <c r="T45" s="140"/>
    </row>
    <row r="46" spans="1:20" ht="13.5">
      <c r="A46" s="141">
        <v>22</v>
      </c>
      <c r="B46" s="139"/>
      <c r="C46" s="140" t="s">
        <v>277</v>
      </c>
      <c r="D46" s="45"/>
      <c r="E46" s="50"/>
      <c r="F46" s="46"/>
      <c r="G46" s="45"/>
      <c r="H46" s="45"/>
      <c r="I46" s="50"/>
      <c r="J46" s="45"/>
      <c r="K46" s="45"/>
      <c r="L46" s="51"/>
      <c r="M46" s="45"/>
      <c r="N46" s="45"/>
      <c r="O46" s="47"/>
      <c r="P46" s="51"/>
      <c r="Q46" s="45"/>
      <c r="R46" s="141">
        <v>62</v>
      </c>
      <c r="S46" s="139"/>
      <c r="T46" s="140" t="s">
        <v>295</v>
      </c>
    </row>
    <row r="47" spans="1:20" ht="13.5">
      <c r="A47" s="141"/>
      <c r="B47" s="139"/>
      <c r="C47" s="140"/>
      <c r="D47" s="46"/>
      <c r="E47" s="48"/>
      <c r="F47" s="50"/>
      <c r="G47" s="45"/>
      <c r="H47" s="45"/>
      <c r="I47" s="50"/>
      <c r="J47" s="45"/>
      <c r="K47" s="45"/>
      <c r="L47" s="51"/>
      <c r="M47" s="45"/>
      <c r="N47" s="45"/>
      <c r="O47" s="51"/>
      <c r="P47" s="49"/>
      <c r="Q47" s="47"/>
      <c r="R47" s="141"/>
      <c r="S47" s="139"/>
      <c r="T47" s="140"/>
    </row>
    <row r="48" spans="1:20" ht="13.5">
      <c r="A48" s="141">
        <v>23</v>
      </c>
      <c r="B48" s="139"/>
      <c r="C48" s="140" t="s">
        <v>281</v>
      </c>
      <c r="D48" s="48"/>
      <c r="E48" s="45"/>
      <c r="F48" s="50"/>
      <c r="G48" s="45"/>
      <c r="H48" s="45"/>
      <c r="I48" s="50"/>
      <c r="J48" s="45"/>
      <c r="K48" s="45"/>
      <c r="L48" s="51"/>
      <c r="M48" s="45"/>
      <c r="N48" s="45"/>
      <c r="O48" s="51"/>
      <c r="P48" s="45"/>
      <c r="Q48" s="49"/>
      <c r="R48" s="141">
        <v>63</v>
      </c>
      <c r="S48" s="139"/>
      <c r="T48" s="140" t="s">
        <v>282</v>
      </c>
    </row>
    <row r="49" spans="1:20" ht="13.5">
      <c r="A49" s="141"/>
      <c r="B49" s="139"/>
      <c r="C49" s="140"/>
      <c r="D49" s="45"/>
      <c r="E49" s="45"/>
      <c r="F49" s="50"/>
      <c r="G49" s="46"/>
      <c r="H49" s="45"/>
      <c r="I49" s="50"/>
      <c r="J49" s="45"/>
      <c r="K49" s="45"/>
      <c r="L49" s="51"/>
      <c r="M49" s="45"/>
      <c r="N49" s="47"/>
      <c r="O49" s="51"/>
      <c r="P49" s="45"/>
      <c r="Q49" s="45"/>
      <c r="R49" s="141"/>
      <c r="S49" s="139"/>
      <c r="T49" s="140"/>
    </row>
    <row r="50" spans="1:20" ht="13.5">
      <c r="A50" s="141">
        <v>24</v>
      </c>
      <c r="B50" s="139"/>
      <c r="C50" s="140" t="s">
        <v>426</v>
      </c>
      <c r="D50" s="45"/>
      <c r="E50" s="45"/>
      <c r="F50" s="50"/>
      <c r="G50" s="50"/>
      <c r="H50" s="45"/>
      <c r="I50" s="50"/>
      <c r="J50" s="45"/>
      <c r="K50" s="45"/>
      <c r="L50" s="51"/>
      <c r="M50" s="45"/>
      <c r="N50" s="51"/>
      <c r="O50" s="51"/>
      <c r="P50" s="45"/>
      <c r="Q50" s="45"/>
      <c r="R50" s="141">
        <v>64</v>
      </c>
      <c r="S50" s="139"/>
      <c r="T50" s="140" t="s">
        <v>319</v>
      </c>
    </row>
    <row r="51" spans="1:20" ht="13.5">
      <c r="A51" s="141"/>
      <c r="B51" s="139"/>
      <c r="C51" s="140"/>
      <c r="D51" s="65"/>
      <c r="E51" s="46"/>
      <c r="F51" s="48"/>
      <c r="G51" s="50"/>
      <c r="H51" s="45"/>
      <c r="I51" s="50"/>
      <c r="J51" s="45"/>
      <c r="K51" s="45"/>
      <c r="L51" s="51"/>
      <c r="M51" s="45"/>
      <c r="N51" s="51"/>
      <c r="O51" s="49"/>
      <c r="P51" s="47"/>
      <c r="Q51" s="65"/>
      <c r="R51" s="141"/>
      <c r="S51" s="139"/>
      <c r="T51" s="140"/>
    </row>
    <row r="52" spans="1:20" ht="13.5">
      <c r="A52" s="141">
        <v>25</v>
      </c>
      <c r="B52" s="139"/>
      <c r="C52" s="140" t="s">
        <v>320</v>
      </c>
      <c r="D52" s="66"/>
      <c r="E52" s="48"/>
      <c r="F52" s="45"/>
      <c r="G52" s="50"/>
      <c r="H52" s="45"/>
      <c r="I52" s="50"/>
      <c r="J52" s="45"/>
      <c r="K52" s="45"/>
      <c r="L52" s="51"/>
      <c r="M52" s="45"/>
      <c r="N52" s="51"/>
      <c r="O52" s="45"/>
      <c r="P52" s="49"/>
      <c r="Q52" s="66"/>
      <c r="R52" s="141">
        <v>65</v>
      </c>
      <c r="S52" s="139"/>
      <c r="T52" s="140" t="s">
        <v>289</v>
      </c>
    </row>
    <row r="53" spans="1:20" ht="13.5">
      <c r="A53" s="141"/>
      <c r="B53" s="139"/>
      <c r="C53" s="140"/>
      <c r="D53" s="45"/>
      <c r="E53" s="45"/>
      <c r="F53" s="45"/>
      <c r="G53" s="50"/>
      <c r="H53" s="45"/>
      <c r="I53" s="50"/>
      <c r="J53" s="45"/>
      <c r="K53" s="45"/>
      <c r="L53" s="51"/>
      <c r="M53" s="45"/>
      <c r="N53" s="51"/>
      <c r="O53" s="45"/>
      <c r="P53" s="45"/>
      <c r="Q53" s="45"/>
      <c r="R53" s="141"/>
      <c r="S53" s="139"/>
      <c r="T53" s="140"/>
    </row>
    <row r="54" spans="1:20" ht="13.5">
      <c r="A54" s="141">
        <v>26</v>
      </c>
      <c r="B54" s="139"/>
      <c r="C54" s="140" t="s">
        <v>293</v>
      </c>
      <c r="D54" s="45"/>
      <c r="E54" s="45"/>
      <c r="F54" s="45"/>
      <c r="G54" s="50"/>
      <c r="H54" s="46"/>
      <c r="I54" s="50"/>
      <c r="J54" s="45"/>
      <c r="K54" s="45"/>
      <c r="L54" s="51"/>
      <c r="M54" s="47"/>
      <c r="N54" s="51"/>
      <c r="O54" s="45"/>
      <c r="P54" s="45"/>
      <c r="Q54" s="45"/>
      <c r="R54" s="141">
        <v>66</v>
      </c>
      <c r="S54" s="139"/>
      <c r="T54" s="140" t="s">
        <v>445</v>
      </c>
    </row>
    <row r="55" spans="1:20" ht="13.5">
      <c r="A55" s="141"/>
      <c r="B55" s="139"/>
      <c r="C55" s="140"/>
      <c r="D55" s="65"/>
      <c r="E55" s="46"/>
      <c r="F55" s="45"/>
      <c r="G55" s="50"/>
      <c r="H55" s="50"/>
      <c r="I55" s="50"/>
      <c r="J55" s="45"/>
      <c r="K55" s="45"/>
      <c r="L55" s="51"/>
      <c r="M55" s="51"/>
      <c r="N55" s="51"/>
      <c r="O55" s="45"/>
      <c r="P55" s="47"/>
      <c r="Q55" s="65"/>
      <c r="R55" s="141"/>
      <c r="S55" s="139"/>
      <c r="T55" s="140"/>
    </row>
    <row r="56" spans="1:20" ht="13.5">
      <c r="A56" s="141">
        <v>27</v>
      </c>
      <c r="B56" s="139"/>
      <c r="C56" s="140" t="s">
        <v>271</v>
      </c>
      <c r="D56" s="66"/>
      <c r="E56" s="48"/>
      <c r="F56" s="46"/>
      <c r="G56" s="50"/>
      <c r="H56" s="50"/>
      <c r="I56" s="50"/>
      <c r="J56" s="45"/>
      <c r="K56" s="45"/>
      <c r="L56" s="51"/>
      <c r="M56" s="51"/>
      <c r="N56" s="51"/>
      <c r="O56" s="47"/>
      <c r="P56" s="49"/>
      <c r="Q56" s="66"/>
      <c r="R56" s="141">
        <v>67</v>
      </c>
      <c r="S56" s="139"/>
      <c r="T56" s="140" t="s">
        <v>284</v>
      </c>
    </row>
    <row r="57" spans="1:20" ht="13.5">
      <c r="A57" s="141"/>
      <c r="B57" s="139"/>
      <c r="C57" s="140"/>
      <c r="D57" s="45"/>
      <c r="E57" s="45"/>
      <c r="F57" s="50"/>
      <c r="G57" s="50"/>
      <c r="H57" s="50"/>
      <c r="I57" s="50"/>
      <c r="J57" s="45"/>
      <c r="K57" s="45"/>
      <c r="L57" s="51"/>
      <c r="M57" s="51"/>
      <c r="N57" s="51"/>
      <c r="O57" s="51"/>
      <c r="P57" s="45"/>
      <c r="Q57" s="45"/>
      <c r="R57" s="141"/>
      <c r="S57" s="139"/>
      <c r="T57" s="140"/>
    </row>
    <row r="58" spans="1:20" ht="13.5">
      <c r="A58" s="141">
        <v>28</v>
      </c>
      <c r="B58" s="139"/>
      <c r="C58" s="140" t="s">
        <v>314</v>
      </c>
      <c r="D58" s="45"/>
      <c r="E58" s="45"/>
      <c r="F58" s="50"/>
      <c r="G58" s="48"/>
      <c r="H58" s="50"/>
      <c r="I58" s="67"/>
      <c r="J58" s="68"/>
      <c r="K58" s="68"/>
      <c r="L58" s="69"/>
      <c r="M58" s="51"/>
      <c r="N58" s="49"/>
      <c r="O58" s="51"/>
      <c r="P58" s="45"/>
      <c r="Q58" s="45"/>
      <c r="R58" s="141">
        <v>68</v>
      </c>
      <c r="S58" s="139"/>
      <c r="T58" s="140" t="s">
        <v>435</v>
      </c>
    </row>
    <row r="59" spans="1:20" ht="13.5">
      <c r="A59" s="141"/>
      <c r="B59" s="139"/>
      <c r="C59" s="140"/>
      <c r="D59" s="46"/>
      <c r="E59" s="45"/>
      <c r="F59" s="50"/>
      <c r="G59" s="45"/>
      <c r="H59" s="50"/>
      <c r="I59" s="67"/>
      <c r="J59" s="68"/>
      <c r="K59" s="68"/>
      <c r="L59" s="69"/>
      <c r="M59" s="51"/>
      <c r="N59" s="45"/>
      <c r="O59" s="51"/>
      <c r="P59" s="45"/>
      <c r="Q59" s="47"/>
      <c r="R59" s="141"/>
      <c r="S59" s="139"/>
      <c r="T59" s="140"/>
    </row>
    <row r="60" spans="1:20" ht="13.5">
      <c r="A60" s="141">
        <v>29</v>
      </c>
      <c r="B60" s="139"/>
      <c r="C60" s="140" t="s">
        <v>275</v>
      </c>
      <c r="D60" s="48"/>
      <c r="E60" s="46"/>
      <c r="F60" s="50"/>
      <c r="G60" s="45"/>
      <c r="H60" s="50"/>
      <c r="I60" s="67"/>
      <c r="J60" s="68"/>
      <c r="K60" s="68"/>
      <c r="L60" s="69"/>
      <c r="M60" s="51"/>
      <c r="N60" s="45"/>
      <c r="O60" s="51"/>
      <c r="P60" s="47"/>
      <c r="Q60" s="49"/>
      <c r="R60" s="141">
        <v>69</v>
      </c>
      <c r="S60" s="139"/>
      <c r="T60" s="140" t="s">
        <v>264</v>
      </c>
    </row>
    <row r="61" spans="1:20" ht="13.5">
      <c r="A61" s="141"/>
      <c r="B61" s="139"/>
      <c r="C61" s="140"/>
      <c r="D61" s="45"/>
      <c r="E61" s="50"/>
      <c r="F61" s="48"/>
      <c r="G61" s="45"/>
      <c r="H61" s="50"/>
      <c r="I61" s="67"/>
      <c r="J61" s="68"/>
      <c r="K61" s="68"/>
      <c r="L61" s="69"/>
      <c r="M61" s="51"/>
      <c r="N61" s="45"/>
      <c r="O61" s="49"/>
      <c r="P61" s="51"/>
      <c r="Q61" s="45"/>
      <c r="R61" s="141"/>
      <c r="S61" s="139"/>
      <c r="T61" s="140"/>
    </row>
    <row r="62" spans="1:20" ht="13.5">
      <c r="A62" s="141">
        <v>30</v>
      </c>
      <c r="B62" s="139"/>
      <c r="C62" s="140" t="s">
        <v>446</v>
      </c>
      <c r="D62" s="66"/>
      <c r="E62" s="48"/>
      <c r="F62" s="45"/>
      <c r="G62" s="45"/>
      <c r="H62" s="50"/>
      <c r="I62" s="67"/>
      <c r="J62" s="68"/>
      <c r="K62" s="68"/>
      <c r="L62" s="69"/>
      <c r="M62" s="51"/>
      <c r="N62" s="45"/>
      <c r="O62" s="45"/>
      <c r="P62" s="49"/>
      <c r="Q62" s="66"/>
      <c r="R62" s="141">
        <v>70</v>
      </c>
      <c r="S62" s="139"/>
      <c r="T62" s="140" t="s">
        <v>439</v>
      </c>
    </row>
    <row r="63" spans="1:20" ht="13.5">
      <c r="A63" s="141"/>
      <c r="B63" s="139"/>
      <c r="C63" s="140"/>
      <c r="D63" s="45"/>
      <c r="E63" s="45"/>
      <c r="F63" s="45"/>
      <c r="G63" s="45"/>
      <c r="H63" s="50"/>
      <c r="I63" s="70"/>
      <c r="J63" s="68"/>
      <c r="K63" s="68"/>
      <c r="L63" s="71"/>
      <c r="M63" s="51"/>
      <c r="N63" s="45"/>
      <c r="O63" s="45"/>
      <c r="P63" s="45"/>
      <c r="Q63" s="45"/>
      <c r="R63" s="141"/>
      <c r="S63" s="139"/>
      <c r="T63" s="140"/>
    </row>
    <row r="64" spans="1:20" ht="13.5">
      <c r="A64" s="141">
        <v>31</v>
      </c>
      <c r="B64" s="139"/>
      <c r="C64" s="140" t="s">
        <v>447</v>
      </c>
      <c r="D64" s="45"/>
      <c r="E64" s="45"/>
      <c r="F64" s="45"/>
      <c r="G64" s="45"/>
      <c r="H64" s="50"/>
      <c r="I64" s="68"/>
      <c r="J64" s="68"/>
      <c r="K64" s="68"/>
      <c r="L64" s="68"/>
      <c r="M64" s="51"/>
      <c r="N64" s="45"/>
      <c r="O64" s="45"/>
      <c r="P64" s="45"/>
      <c r="Q64" s="45"/>
      <c r="R64" s="141">
        <v>71</v>
      </c>
      <c r="S64" s="139"/>
      <c r="T64" s="140" t="s">
        <v>448</v>
      </c>
    </row>
    <row r="65" spans="1:20" ht="13.5">
      <c r="A65" s="141"/>
      <c r="B65" s="139"/>
      <c r="C65" s="140"/>
      <c r="D65" s="65"/>
      <c r="E65" s="46"/>
      <c r="F65" s="45"/>
      <c r="G65" s="45"/>
      <c r="H65" s="50"/>
      <c r="I65" s="68"/>
      <c r="J65" s="68"/>
      <c r="K65" s="68"/>
      <c r="L65" s="68"/>
      <c r="M65" s="51"/>
      <c r="N65" s="45"/>
      <c r="O65" s="45"/>
      <c r="P65" s="47"/>
      <c r="Q65" s="65"/>
      <c r="R65" s="141"/>
      <c r="S65" s="139"/>
      <c r="T65" s="140"/>
    </row>
    <row r="66" spans="1:20" ht="13.5">
      <c r="A66" s="141">
        <v>32</v>
      </c>
      <c r="B66" s="139"/>
      <c r="C66" s="140" t="s">
        <v>427</v>
      </c>
      <c r="D66" s="45"/>
      <c r="E66" s="50"/>
      <c r="F66" s="46"/>
      <c r="G66" s="45"/>
      <c r="H66" s="50"/>
      <c r="I66" s="68"/>
      <c r="J66" s="68"/>
      <c r="K66" s="68"/>
      <c r="L66" s="68"/>
      <c r="M66" s="51"/>
      <c r="N66" s="45"/>
      <c r="O66" s="47"/>
      <c r="P66" s="51"/>
      <c r="Q66" s="45"/>
      <c r="R66" s="141">
        <v>72</v>
      </c>
      <c r="S66" s="139"/>
      <c r="T66" s="140" t="s">
        <v>322</v>
      </c>
    </row>
    <row r="67" spans="1:20" ht="13.5">
      <c r="A67" s="141"/>
      <c r="B67" s="139"/>
      <c r="C67" s="140"/>
      <c r="D67" s="46"/>
      <c r="E67" s="48"/>
      <c r="F67" s="50"/>
      <c r="G67" s="45"/>
      <c r="H67" s="50"/>
      <c r="I67" s="68"/>
      <c r="J67" s="68"/>
      <c r="K67" s="68"/>
      <c r="L67" s="68"/>
      <c r="M67" s="51"/>
      <c r="N67" s="45"/>
      <c r="O67" s="51"/>
      <c r="P67" s="49"/>
      <c r="Q67" s="47"/>
      <c r="R67" s="141"/>
      <c r="S67" s="139"/>
      <c r="T67" s="140"/>
    </row>
    <row r="68" spans="1:20" ht="13.5">
      <c r="A68" s="141">
        <v>33</v>
      </c>
      <c r="B68" s="139"/>
      <c r="C68" s="140" t="s">
        <v>263</v>
      </c>
      <c r="D68" s="48"/>
      <c r="E68" s="45"/>
      <c r="F68" s="50"/>
      <c r="G68" s="45"/>
      <c r="H68" s="50"/>
      <c r="I68" s="68"/>
      <c r="J68" s="68"/>
      <c r="K68" s="68"/>
      <c r="L68" s="68"/>
      <c r="M68" s="51"/>
      <c r="N68" s="45"/>
      <c r="O68" s="51"/>
      <c r="P68" s="45"/>
      <c r="Q68" s="49"/>
      <c r="R68" s="141">
        <v>73</v>
      </c>
      <c r="S68" s="139"/>
      <c r="T68" s="140" t="s">
        <v>273</v>
      </c>
    </row>
    <row r="69" spans="1:20" ht="13.5">
      <c r="A69" s="141"/>
      <c r="B69" s="139"/>
      <c r="C69" s="140"/>
      <c r="D69" s="45"/>
      <c r="E69" s="45"/>
      <c r="F69" s="50"/>
      <c r="G69" s="46"/>
      <c r="H69" s="50"/>
      <c r="I69" s="68"/>
      <c r="J69" s="68"/>
      <c r="K69" s="68"/>
      <c r="L69" s="68"/>
      <c r="M69" s="51"/>
      <c r="N69" s="47"/>
      <c r="O69" s="51"/>
      <c r="P69" s="45"/>
      <c r="Q69" s="45"/>
      <c r="R69" s="141"/>
      <c r="S69" s="139"/>
      <c r="T69" s="140"/>
    </row>
    <row r="70" spans="1:20" ht="13.5">
      <c r="A70" s="141">
        <v>34</v>
      </c>
      <c r="B70" s="139"/>
      <c r="C70" s="140" t="s">
        <v>449</v>
      </c>
      <c r="D70" s="45"/>
      <c r="E70" s="45"/>
      <c r="F70" s="50"/>
      <c r="G70" s="50"/>
      <c r="H70" s="50"/>
      <c r="I70" s="68"/>
      <c r="J70" s="68"/>
      <c r="K70" s="68"/>
      <c r="L70" s="68"/>
      <c r="M70" s="51"/>
      <c r="N70" s="51"/>
      <c r="O70" s="51"/>
      <c r="P70" s="45"/>
      <c r="Q70" s="45"/>
      <c r="R70" s="141">
        <v>74</v>
      </c>
      <c r="S70" s="139"/>
      <c r="T70" s="140" t="s">
        <v>267</v>
      </c>
    </row>
    <row r="71" spans="1:20" ht="13.5">
      <c r="A71" s="141"/>
      <c r="B71" s="139"/>
      <c r="C71" s="140"/>
      <c r="D71" s="65"/>
      <c r="E71" s="46"/>
      <c r="F71" s="48"/>
      <c r="G71" s="50"/>
      <c r="H71" s="50"/>
      <c r="I71" s="68"/>
      <c r="J71" s="68"/>
      <c r="K71" s="68"/>
      <c r="L71" s="68"/>
      <c r="M71" s="51"/>
      <c r="N71" s="51"/>
      <c r="O71" s="49"/>
      <c r="P71" s="47"/>
      <c r="Q71" s="65"/>
      <c r="R71" s="141"/>
      <c r="S71" s="139"/>
      <c r="T71" s="140"/>
    </row>
    <row r="72" spans="1:20" ht="13.5">
      <c r="A72" s="141">
        <v>35</v>
      </c>
      <c r="B72" s="139"/>
      <c r="C72" s="140" t="s">
        <v>291</v>
      </c>
      <c r="D72" s="66"/>
      <c r="E72" s="48"/>
      <c r="F72" s="45"/>
      <c r="G72" s="50"/>
      <c r="H72" s="50"/>
      <c r="I72" s="72"/>
      <c r="J72" s="72"/>
      <c r="K72" s="72"/>
      <c r="L72" s="72"/>
      <c r="M72" s="51"/>
      <c r="N72" s="51"/>
      <c r="O72" s="45"/>
      <c r="P72" s="49"/>
      <c r="Q72" s="66"/>
      <c r="R72" s="141">
        <v>75</v>
      </c>
      <c r="S72" s="139"/>
      <c r="T72" s="140" t="s">
        <v>292</v>
      </c>
    </row>
    <row r="73" spans="1:20" ht="13.5">
      <c r="A73" s="141"/>
      <c r="B73" s="139"/>
      <c r="C73" s="140"/>
      <c r="D73" s="45"/>
      <c r="E73" s="45"/>
      <c r="F73" s="45"/>
      <c r="G73" s="50"/>
      <c r="H73" s="48"/>
      <c r="I73" s="72"/>
      <c r="J73" s="72"/>
      <c r="K73" s="72"/>
      <c r="L73" s="72"/>
      <c r="M73" s="49"/>
      <c r="N73" s="51"/>
      <c r="O73" s="45"/>
      <c r="P73" s="45"/>
      <c r="Q73" s="45"/>
      <c r="R73" s="141"/>
      <c r="S73" s="139"/>
      <c r="T73" s="140"/>
    </row>
    <row r="74" spans="1:20" ht="13.5">
      <c r="A74" s="141">
        <v>36</v>
      </c>
      <c r="B74" s="139"/>
      <c r="C74" s="140" t="s">
        <v>311</v>
      </c>
      <c r="D74" s="45"/>
      <c r="E74" s="45"/>
      <c r="F74" s="45"/>
      <c r="G74" s="50"/>
      <c r="H74" s="45"/>
      <c r="I74" s="72"/>
      <c r="J74" s="72"/>
      <c r="K74" s="72"/>
      <c r="L74" s="72"/>
      <c r="M74" s="72"/>
      <c r="N74" s="51"/>
      <c r="O74" s="45"/>
      <c r="P74" s="45"/>
      <c r="Q74" s="45"/>
      <c r="R74" s="141">
        <v>76</v>
      </c>
      <c r="S74" s="139"/>
      <c r="T74" s="140" t="s">
        <v>434</v>
      </c>
    </row>
    <row r="75" spans="1:20" ht="13.5">
      <c r="A75" s="141"/>
      <c r="B75" s="139"/>
      <c r="C75" s="140"/>
      <c r="D75" s="65"/>
      <c r="E75" s="46"/>
      <c r="F75" s="45"/>
      <c r="G75" s="50"/>
      <c r="H75" s="45"/>
      <c r="I75" s="72"/>
      <c r="J75" s="72"/>
      <c r="K75" s="72"/>
      <c r="L75" s="72"/>
      <c r="M75" s="72"/>
      <c r="N75" s="51"/>
      <c r="O75" s="45"/>
      <c r="P75" s="47"/>
      <c r="Q75" s="65"/>
      <c r="R75" s="141"/>
      <c r="S75" s="139"/>
      <c r="T75" s="140"/>
    </row>
    <row r="76" spans="1:20" ht="13.5">
      <c r="A76" s="141">
        <v>37</v>
      </c>
      <c r="B76" s="139"/>
      <c r="C76" s="140" t="s">
        <v>321</v>
      </c>
      <c r="D76" s="66"/>
      <c r="E76" s="48"/>
      <c r="F76" s="46"/>
      <c r="G76" s="50"/>
      <c r="H76" s="45"/>
      <c r="I76" s="72"/>
      <c r="J76" s="72"/>
      <c r="K76" s="72"/>
      <c r="L76" s="72"/>
      <c r="M76" s="72"/>
      <c r="N76" s="51"/>
      <c r="O76" s="47"/>
      <c r="P76" s="49"/>
      <c r="Q76" s="66"/>
      <c r="R76" s="141">
        <v>77</v>
      </c>
      <c r="S76" s="139"/>
      <c r="T76" s="140" t="s">
        <v>265</v>
      </c>
    </row>
    <row r="77" spans="1:20" ht="13.5">
      <c r="A77" s="141"/>
      <c r="B77" s="139"/>
      <c r="C77" s="140"/>
      <c r="D77" s="45"/>
      <c r="E77" s="45"/>
      <c r="F77" s="50"/>
      <c r="G77" s="50"/>
      <c r="H77" s="45"/>
      <c r="I77" s="72"/>
      <c r="J77" s="72"/>
      <c r="K77" s="72"/>
      <c r="L77" s="72"/>
      <c r="M77" s="72"/>
      <c r="N77" s="51"/>
      <c r="O77" s="51"/>
      <c r="P77" s="45"/>
      <c r="Q77" s="45"/>
      <c r="R77" s="141"/>
      <c r="S77" s="139"/>
      <c r="T77" s="140"/>
    </row>
    <row r="78" spans="1:20" ht="13.5">
      <c r="A78" s="141">
        <v>38</v>
      </c>
      <c r="B78" s="139"/>
      <c r="C78" s="140" t="s">
        <v>283</v>
      </c>
      <c r="D78" s="45"/>
      <c r="E78" s="45"/>
      <c r="F78" s="50"/>
      <c r="G78" s="48"/>
      <c r="H78" s="45"/>
      <c r="I78" s="72"/>
      <c r="J78" s="72"/>
      <c r="K78" s="72"/>
      <c r="L78" s="72"/>
      <c r="M78" s="72"/>
      <c r="N78" s="49"/>
      <c r="O78" s="51"/>
      <c r="P78" s="45"/>
      <c r="Q78" s="45"/>
      <c r="R78" s="141">
        <v>78</v>
      </c>
      <c r="S78" s="139"/>
      <c r="T78" s="140" t="s">
        <v>430</v>
      </c>
    </row>
    <row r="79" spans="1:20" ht="13.5">
      <c r="A79" s="141"/>
      <c r="B79" s="139"/>
      <c r="C79" s="140"/>
      <c r="D79" s="46"/>
      <c r="E79" s="45"/>
      <c r="F79" s="50"/>
      <c r="G79" s="45"/>
      <c r="H79" s="45"/>
      <c r="I79" s="72"/>
      <c r="J79" s="72"/>
      <c r="K79" s="72"/>
      <c r="L79" s="72"/>
      <c r="M79" s="72"/>
      <c r="N79" s="45"/>
      <c r="O79" s="51"/>
      <c r="P79" s="45"/>
      <c r="Q79" s="47"/>
      <c r="R79" s="141"/>
      <c r="S79" s="139"/>
      <c r="T79" s="140"/>
    </row>
    <row r="80" spans="1:20" ht="13.5">
      <c r="A80" s="141">
        <v>39</v>
      </c>
      <c r="B80" s="139"/>
      <c r="C80" s="140" t="s">
        <v>438</v>
      </c>
      <c r="D80" s="48"/>
      <c r="E80" s="46"/>
      <c r="F80" s="50"/>
      <c r="G80" s="45"/>
      <c r="H80" s="45"/>
      <c r="I80" s="72"/>
      <c r="J80" s="72"/>
      <c r="K80" s="72"/>
      <c r="L80" s="72"/>
      <c r="M80" s="72"/>
      <c r="N80" s="45"/>
      <c r="O80" s="51"/>
      <c r="P80" s="47"/>
      <c r="Q80" s="49"/>
      <c r="R80" s="141">
        <v>79</v>
      </c>
      <c r="S80" s="139"/>
      <c r="T80" s="140" t="s">
        <v>316</v>
      </c>
    </row>
    <row r="81" spans="1:20" ht="13.5">
      <c r="A81" s="141"/>
      <c r="B81" s="139"/>
      <c r="C81" s="140"/>
      <c r="D81" s="45"/>
      <c r="E81" s="50"/>
      <c r="F81" s="48"/>
      <c r="G81" s="45"/>
      <c r="H81" s="45"/>
      <c r="I81" s="72"/>
      <c r="J81" s="72"/>
      <c r="K81" s="72"/>
      <c r="L81" s="72"/>
      <c r="M81" s="72"/>
      <c r="N81" s="45"/>
      <c r="O81" s="49"/>
      <c r="P81" s="51"/>
      <c r="Q81" s="45"/>
      <c r="R81" s="141"/>
      <c r="S81" s="139"/>
      <c r="T81" s="140"/>
    </row>
    <row r="82" spans="1:20" ht="13.5">
      <c r="A82" s="141">
        <v>40</v>
      </c>
      <c r="B82" s="139"/>
      <c r="C82" s="140" t="s">
        <v>297</v>
      </c>
      <c r="D82" s="66"/>
      <c r="E82" s="48"/>
      <c r="F82" s="45"/>
      <c r="G82" s="45"/>
      <c r="H82" s="45"/>
      <c r="I82" s="72"/>
      <c r="J82" s="72"/>
      <c r="K82" s="72"/>
      <c r="L82" s="72"/>
      <c r="M82" s="72"/>
      <c r="N82" s="45"/>
      <c r="O82" s="45"/>
      <c r="P82" s="49"/>
      <c r="Q82" s="66"/>
      <c r="R82" s="141">
        <v>80</v>
      </c>
      <c r="S82" s="139"/>
      <c r="T82" s="140" t="s">
        <v>298</v>
      </c>
    </row>
    <row r="83" spans="1:20" ht="13.5">
      <c r="A83" s="141"/>
      <c r="B83" s="139"/>
      <c r="C83" s="140"/>
      <c r="D83" s="45"/>
      <c r="E83" s="45"/>
      <c r="F83" s="45"/>
      <c r="G83" s="45"/>
      <c r="H83" s="45"/>
      <c r="I83" s="72"/>
      <c r="J83" s="72"/>
      <c r="K83" s="72"/>
      <c r="L83" s="72"/>
      <c r="M83" s="72"/>
      <c r="N83" s="45"/>
      <c r="O83" s="45"/>
      <c r="P83" s="45"/>
      <c r="Q83" s="45"/>
      <c r="R83" s="141"/>
      <c r="S83" s="139"/>
      <c r="T83" s="140"/>
    </row>
    <row r="84" spans="1:20" ht="13.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</row>
  </sheetData>
  <sheetProtection/>
  <mergeCells count="243">
    <mergeCell ref="R40:R41"/>
    <mergeCell ref="C22:C23"/>
    <mergeCell ref="C30:C31"/>
    <mergeCell ref="C26:C27"/>
    <mergeCell ref="C44:C45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10:R11"/>
    <mergeCell ref="R30:R31"/>
    <mergeCell ref="R16:R17"/>
    <mergeCell ref="R26:R27"/>
    <mergeCell ref="R20:R21"/>
    <mergeCell ref="C28:C29"/>
    <mergeCell ref="R14:R15"/>
    <mergeCell ref="C24:C25"/>
    <mergeCell ref="C18:C19"/>
    <mergeCell ref="R12:R13"/>
    <mergeCell ref="A66:A6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B30:B31"/>
    <mergeCell ref="B32:B33"/>
    <mergeCell ref="C46:C47"/>
    <mergeCell ref="C52:C53"/>
    <mergeCell ref="C36:C37"/>
    <mergeCell ref="C42:C43"/>
    <mergeCell ref="C32:C33"/>
    <mergeCell ref="C40:C41"/>
    <mergeCell ref="C48:C49"/>
    <mergeCell ref="B52:B53"/>
    <mergeCell ref="A48:A49"/>
    <mergeCell ref="B48:B49"/>
    <mergeCell ref="A50:A51"/>
    <mergeCell ref="A46:A47"/>
    <mergeCell ref="B46:B47"/>
    <mergeCell ref="A24:A25"/>
    <mergeCell ref="B24:B25"/>
    <mergeCell ref="A28:A29"/>
    <mergeCell ref="B28:B29"/>
    <mergeCell ref="A30:A31"/>
    <mergeCell ref="A26:A27"/>
    <mergeCell ref="A40:A41"/>
    <mergeCell ref="B40:B41"/>
    <mergeCell ref="A38:A39"/>
    <mergeCell ref="B38:B39"/>
    <mergeCell ref="B34:B35"/>
    <mergeCell ref="A32:A33"/>
    <mergeCell ref="A34:A35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B12:B13"/>
    <mergeCell ref="B18:B19"/>
    <mergeCell ref="A10:A11"/>
    <mergeCell ref="B10:B11"/>
    <mergeCell ref="C12:C13"/>
    <mergeCell ref="C10:C11"/>
    <mergeCell ref="A12:A13"/>
    <mergeCell ref="A16:A17"/>
    <mergeCell ref="B6:B7"/>
    <mergeCell ref="C4:C5"/>
    <mergeCell ref="R4:R5"/>
    <mergeCell ref="R8:R9"/>
    <mergeCell ref="R6:R7"/>
    <mergeCell ref="C6:C7"/>
    <mergeCell ref="C8:C9"/>
    <mergeCell ref="B60:B61"/>
    <mergeCell ref="C62:C63"/>
    <mergeCell ref="B58:B59"/>
    <mergeCell ref="B62:B6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C78:C79"/>
    <mergeCell ref="R78:R79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S82:S83"/>
    <mergeCell ref="T82:T83"/>
    <mergeCell ref="A82:A83"/>
    <mergeCell ref="B82:B83"/>
    <mergeCell ref="C82:C83"/>
    <mergeCell ref="R82:R83"/>
  </mergeCells>
  <printOptions/>
  <pageMargins left="0.3937007874015748" right="0" top="1.11" bottom="0" header="0.37" footer="0.5118110236220472"/>
  <pageSetup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6"/>
  <sheetViews>
    <sheetView zoomScalePageLayoutView="0" workbookViewId="0" topLeftCell="A1">
      <selection activeCell="B27" sqref="B27"/>
    </sheetView>
  </sheetViews>
  <sheetFormatPr defaultColWidth="9.00390625" defaultRowHeight="13.5"/>
  <cols>
    <col min="2" max="2" width="84.875" style="0" bestFit="1" customWidth="1"/>
  </cols>
  <sheetData>
    <row r="2" spans="1:2" ht="13.5">
      <c r="A2" t="s">
        <v>18</v>
      </c>
      <c r="B2" s="18" t="s">
        <v>349</v>
      </c>
    </row>
    <row r="4" spans="1:2" ht="13.5">
      <c r="A4" t="s">
        <v>19</v>
      </c>
      <c r="B4" s="18" t="s">
        <v>350</v>
      </c>
    </row>
    <row r="6" spans="1:2" ht="13.5">
      <c r="A6" t="s">
        <v>20</v>
      </c>
      <c r="B6" s="18" t="s">
        <v>351</v>
      </c>
    </row>
    <row r="8" spans="1:2" ht="13.5">
      <c r="A8" t="s">
        <v>25</v>
      </c>
      <c r="B8" s="18" t="s">
        <v>354</v>
      </c>
    </row>
    <row r="10" spans="1:2" ht="13.5">
      <c r="A10" t="s">
        <v>73</v>
      </c>
      <c r="B10" s="18" t="s">
        <v>355</v>
      </c>
    </row>
    <row r="12" spans="1:2" ht="13.5">
      <c r="A12" t="s">
        <v>74</v>
      </c>
      <c r="B12" s="18" t="s">
        <v>356</v>
      </c>
    </row>
    <row r="14" spans="1:2" ht="13.5">
      <c r="A14" t="s">
        <v>75</v>
      </c>
      <c r="B14" s="18" t="s">
        <v>357</v>
      </c>
    </row>
    <row r="16" spans="1:2" ht="13.5">
      <c r="A16" t="s">
        <v>76</v>
      </c>
      <c r="B16" s="18" t="s">
        <v>358</v>
      </c>
    </row>
    <row r="18" spans="1:2" ht="13.5">
      <c r="A18" t="s">
        <v>77</v>
      </c>
      <c r="B18" s="18" t="s">
        <v>360</v>
      </c>
    </row>
    <row r="20" spans="1:2" ht="13.5">
      <c r="A20" t="s">
        <v>78</v>
      </c>
      <c r="B20" s="18" t="s">
        <v>361</v>
      </c>
    </row>
    <row r="21" ht="13.5">
      <c r="B21" s="18"/>
    </row>
    <row r="22" spans="1:2" ht="13.5">
      <c r="A22" t="s">
        <v>352</v>
      </c>
      <c r="B22" s="18" t="s">
        <v>362</v>
      </c>
    </row>
    <row r="23" ht="13.5">
      <c r="B23" s="18"/>
    </row>
    <row r="24" spans="1:2" ht="13.5">
      <c r="A24" t="s">
        <v>353</v>
      </c>
      <c r="B24" s="18" t="s">
        <v>359</v>
      </c>
    </row>
    <row r="26" spans="1:2" ht="13.5">
      <c r="A26" t="s">
        <v>348</v>
      </c>
      <c r="B26" t="s">
        <v>363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60"/>
  <sheetViews>
    <sheetView zoomScale="75" zoomScaleNormal="75" zoomScalePageLayoutView="0" workbookViewId="0" topLeftCell="A133">
      <selection activeCell="B64" sqref="B64"/>
    </sheetView>
  </sheetViews>
  <sheetFormatPr defaultColWidth="9.00390625" defaultRowHeight="13.5"/>
  <cols>
    <col min="1" max="1" width="5.625" style="2" bestFit="1" customWidth="1"/>
    <col min="2" max="2" width="27.75390625" style="2" customWidth="1"/>
    <col min="3" max="3" width="5.125" style="78" bestFit="1" customWidth="1"/>
    <col min="4" max="4" width="27.75390625" style="4" customWidth="1"/>
    <col min="5" max="8" width="9.00390625" style="2" customWidth="1"/>
    <col min="9" max="9" width="9.00390625" style="4" customWidth="1"/>
    <col min="10" max="16384" width="9.00390625" style="2" customWidth="1"/>
  </cols>
  <sheetData>
    <row r="2" spans="1:6" ht="18.75">
      <c r="A2" s="1">
        <v>1</v>
      </c>
      <c r="B2" s="53" t="s">
        <v>329</v>
      </c>
      <c r="C2" s="78">
        <v>1</v>
      </c>
      <c r="D2" s="53"/>
      <c r="F2" s="80" t="s">
        <v>504</v>
      </c>
    </row>
    <row r="3" spans="1:2" ht="13.5">
      <c r="A3" s="3"/>
      <c r="B3" s="4"/>
    </row>
    <row r="4" spans="1:6" ht="18.75">
      <c r="A4" s="1">
        <v>2</v>
      </c>
      <c r="B4" s="74" t="s">
        <v>500</v>
      </c>
      <c r="C4" s="78">
        <v>2</v>
      </c>
      <c r="D4" s="53"/>
      <c r="F4" s="80" t="s">
        <v>504</v>
      </c>
    </row>
    <row r="5" spans="1:2" ht="13.5">
      <c r="A5" s="3"/>
      <c r="B5" s="4"/>
    </row>
    <row r="6" spans="1:6" ht="18.75">
      <c r="A6" s="1">
        <v>3</v>
      </c>
      <c r="B6" s="74" t="s">
        <v>463</v>
      </c>
      <c r="C6" s="78">
        <v>3</v>
      </c>
      <c r="D6" s="73"/>
      <c r="F6" s="80" t="s">
        <v>504</v>
      </c>
    </row>
    <row r="7" spans="1:2" ht="13.5">
      <c r="A7" s="3"/>
      <c r="B7" s="4"/>
    </row>
    <row r="8" spans="1:6" ht="18.75">
      <c r="A8" s="1">
        <v>4</v>
      </c>
      <c r="B8" s="77" t="s">
        <v>481</v>
      </c>
      <c r="C8" s="78">
        <v>4</v>
      </c>
      <c r="D8" s="53"/>
      <c r="F8" s="80" t="s">
        <v>504</v>
      </c>
    </row>
    <row r="9" spans="1:2" ht="13.5">
      <c r="A9" s="3"/>
      <c r="B9" s="4"/>
    </row>
    <row r="10" spans="1:6" ht="18.75">
      <c r="A10" s="1">
        <v>5</v>
      </c>
      <c r="B10" s="74" t="s">
        <v>340</v>
      </c>
      <c r="C10" s="78">
        <v>5</v>
      </c>
      <c r="D10" s="53"/>
      <c r="F10" s="80" t="s">
        <v>504</v>
      </c>
    </row>
    <row r="11" spans="1:2" ht="13.5">
      <c r="A11" s="3"/>
      <c r="B11" s="4"/>
    </row>
    <row r="12" spans="1:6" ht="18.75">
      <c r="A12" s="1">
        <v>6</v>
      </c>
      <c r="B12" s="53" t="s">
        <v>347</v>
      </c>
      <c r="C12" s="78">
        <v>6</v>
      </c>
      <c r="D12" s="53"/>
      <c r="F12" s="80" t="s">
        <v>504</v>
      </c>
    </row>
    <row r="13" spans="1:2" ht="13.5">
      <c r="A13" s="3"/>
      <c r="B13" s="4"/>
    </row>
    <row r="14" spans="1:6" ht="18.75">
      <c r="A14" s="1">
        <v>7</v>
      </c>
      <c r="B14" s="74" t="s">
        <v>473</v>
      </c>
      <c r="C14" s="78">
        <v>7</v>
      </c>
      <c r="D14" s="73"/>
      <c r="F14" s="80" t="s">
        <v>504</v>
      </c>
    </row>
    <row r="15" spans="1:2" ht="13.5">
      <c r="A15" s="3"/>
      <c r="B15" s="4"/>
    </row>
    <row r="16" spans="1:6" ht="18.75">
      <c r="A16" s="56">
        <v>8</v>
      </c>
      <c r="B16" s="76" t="s">
        <v>491</v>
      </c>
      <c r="C16" s="78">
        <v>8</v>
      </c>
      <c r="D16" s="53"/>
      <c r="F16" s="80" t="s">
        <v>504</v>
      </c>
    </row>
    <row r="17" spans="1:2" ht="13.5">
      <c r="A17" s="3"/>
      <c r="B17" s="4"/>
    </row>
    <row r="18" spans="1:6" ht="18.75">
      <c r="A18" s="1">
        <v>9</v>
      </c>
      <c r="B18" s="53" t="s">
        <v>330</v>
      </c>
      <c r="C18" s="78">
        <v>9</v>
      </c>
      <c r="D18" s="73"/>
      <c r="F18" s="80" t="s">
        <v>504</v>
      </c>
    </row>
    <row r="19" spans="1:2" ht="13.5">
      <c r="A19" s="3"/>
      <c r="B19" s="4"/>
    </row>
    <row r="20" spans="1:6" ht="18.75">
      <c r="A20" s="1">
        <v>10</v>
      </c>
      <c r="B20" s="74" t="s">
        <v>541</v>
      </c>
      <c r="C20" s="78">
        <v>10</v>
      </c>
      <c r="D20" s="73"/>
      <c r="F20" s="80" t="s">
        <v>504</v>
      </c>
    </row>
    <row r="21" spans="1:2" ht="13.5">
      <c r="A21" s="3"/>
      <c r="B21" s="4"/>
    </row>
    <row r="22" spans="1:6" ht="18.75">
      <c r="A22" s="1">
        <v>11</v>
      </c>
      <c r="B22" s="76" t="s">
        <v>468</v>
      </c>
      <c r="C22" s="78">
        <v>1</v>
      </c>
      <c r="D22" s="53"/>
      <c r="F22" s="2" t="s">
        <v>505</v>
      </c>
    </row>
    <row r="23" spans="1:2" ht="13.5">
      <c r="A23" s="3"/>
      <c r="B23" s="4"/>
    </row>
    <row r="24" spans="1:6" ht="18.75">
      <c r="A24" s="1">
        <v>12</v>
      </c>
      <c r="B24" s="74" t="s">
        <v>475</v>
      </c>
      <c r="C24" s="78">
        <v>2</v>
      </c>
      <c r="D24" s="53"/>
      <c r="F24" s="2" t="s">
        <v>505</v>
      </c>
    </row>
    <row r="25" spans="1:2" ht="13.5">
      <c r="A25" s="3"/>
      <c r="B25" s="4"/>
    </row>
    <row r="26" spans="1:6" ht="18.75">
      <c r="A26" s="1">
        <v>13</v>
      </c>
      <c r="B26" s="53" t="s">
        <v>328</v>
      </c>
      <c r="C26" s="78">
        <v>3</v>
      </c>
      <c r="D26" s="53"/>
      <c r="F26" s="2" t="s">
        <v>505</v>
      </c>
    </row>
    <row r="27" spans="1:2" ht="13.5">
      <c r="A27" s="3"/>
      <c r="B27" s="4"/>
    </row>
    <row r="28" spans="1:6" ht="18.75">
      <c r="A28" s="1">
        <v>14</v>
      </c>
      <c r="B28" s="74" t="s">
        <v>460</v>
      </c>
      <c r="C28" s="78">
        <v>4</v>
      </c>
      <c r="D28" s="53"/>
      <c r="F28" s="2" t="s">
        <v>505</v>
      </c>
    </row>
    <row r="29" spans="1:2" ht="13.5">
      <c r="A29" s="3"/>
      <c r="B29" s="4"/>
    </row>
    <row r="30" spans="1:6" ht="18.75">
      <c r="A30" s="1">
        <v>15</v>
      </c>
      <c r="B30" s="76" t="s">
        <v>484</v>
      </c>
      <c r="C30" s="78">
        <v>5</v>
      </c>
      <c r="D30" s="53"/>
      <c r="F30" s="2" t="s">
        <v>505</v>
      </c>
    </row>
    <row r="31" spans="1:2" ht="13.5">
      <c r="A31" s="3"/>
      <c r="B31" s="4"/>
    </row>
    <row r="32" spans="1:6" ht="18.75">
      <c r="A32" s="56">
        <v>16</v>
      </c>
      <c r="B32" s="53" t="s">
        <v>334</v>
      </c>
      <c r="C32" s="78">
        <v>6</v>
      </c>
      <c r="D32" s="73"/>
      <c r="F32" s="2" t="s">
        <v>505</v>
      </c>
    </row>
    <row r="33" spans="1:2" ht="13.5">
      <c r="A33" s="3"/>
      <c r="B33" s="4"/>
    </row>
    <row r="34" spans="1:9" ht="18.75">
      <c r="A34" s="1">
        <v>17</v>
      </c>
      <c r="B34" s="76" t="s">
        <v>479</v>
      </c>
      <c r="C34" s="78">
        <v>7</v>
      </c>
      <c r="D34" s="53"/>
      <c r="F34" s="2" t="s">
        <v>505</v>
      </c>
      <c r="I34" s="53"/>
    </row>
    <row r="35" spans="1:2" ht="13.5">
      <c r="A35" s="3"/>
      <c r="B35" s="4"/>
    </row>
    <row r="36" spans="1:9" ht="18.75">
      <c r="A36" s="1">
        <v>18</v>
      </c>
      <c r="B36" s="74" t="s">
        <v>464</v>
      </c>
      <c r="C36" s="78">
        <v>8</v>
      </c>
      <c r="D36" s="53"/>
      <c r="F36" s="2" t="s">
        <v>505</v>
      </c>
      <c r="I36" s="53"/>
    </row>
    <row r="37" spans="1:2" ht="13.5">
      <c r="A37" s="3"/>
      <c r="B37" s="4"/>
    </row>
    <row r="38" spans="1:9" ht="18.75">
      <c r="A38" s="1">
        <v>19</v>
      </c>
      <c r="B38" s="53" t="s">
        <v>259</v>
      </c>
      <c r="C38" s="78">
        <v>9</v>
      </c>
      <c r="D38" s="53"/>
      <c r="F38" s="2" t="s">
        <v>505</v>
      </c>
      <c r="I38" s="53"/>
    </row>
    <row r="39" spans="1:2" ht="13.5">
      <c r="A39" s="3"/>
      <c r="B39" s="4"/>
    </row>
    <row r="40" spans="1:9" ht="18.75">
      <c r="A40" s="1">
        <v>20</v>
      </c>
      <c r="B40" s="53" t="s">
        <v>326</v>
      </c>
      <c r="C40" s="78">
        <v>10</v>
      </c>
      <c r="D40" s="53"/>
      <c r="F40" s="2" t="s">
        <v>505</v>
      </c>
      <c r="I40" s="53"/>
    </row>
    <row r="41" spans="1:2" ht="13.5">
      <c r="A41" s="3"/>
      <c r="B41" s="4"/>
    </row>
    <row r="42" spans="1:9" ht="18.75">
      <c r="A42" s="1">
        <v>21</v>
      </c>
      <c r="B42" s="53" t="s">
        <v>488</v>
      </c>
      <c r="C42" s="78">
        <v>1</v>
      </c>
      <c r="D42" s="74"/>
      <c r="F42" s="2" t="s">
        <v>506</v>
      </c>
      <c r="G42" s="2" t="s">
        <v>507</v>
      </c>
      <c r="I42" s="53"/>
    </row>
    <row r="43" spans="1:4" ht="13.5">
      <c r="A43" s="3"/>
      <c r="B43" s="4"/>
      <c r="D43" s="2"/>
    </row>
    <row r="44" spans="1:9" ht="18.75">
      <c r="A44" s="1">
        <v>22</v>
      </c>
      <c r="B44" s="74" t="s">
        <v>494</v>
      </c>
      <c r="C44" s="78">
        <v>2</v>
      </c>
      <c r="D44" s="74"/>
      <c r="F44" s="2" t="s">
        <v>506</v>
      </c>
      <c r="G44" s="2" t="s">
        <v>507</v>
      </c>
      <c r="I44" s="53"/>
    </row>
    <row r="45" spans="1:4" ht="13.5">
      <c r="A45" s="3"/>
      <c r="B45" s="4"/>
      <c r="D45" s="2"/>
    </row>
    <row r="46" spans="1:9" ht="18.75">
      <c r="A46" s="1">
        <v>23</v>
      </c>
      <c r="B46" s="76" t="s">
        <v>474</v>
      </c>
      <c r="C46" s="78">
        <v>3</v>
      </c>
      <c r="D46" s="74"/>
      <c r="F46" s="2" t="s">
        <v>506</v>
      </c>
      <c r="G46" s="2" t="s">
        <v>507</v>
      </c>
      <c r="I46" s="54"/>
    </row>
    <row r="47" spans="1:4" ht="13.5">
      <c r="A47" s="3"/>
      <c r="B47" s="4"/>
      <c r="D47" s="2"/>
    </row>
    <row r="48" spans="1:9" ht="18.75">
      <c r="A48" s="56">
        <v>24</v>
      </c>
      <c r="B48" s="53" t="s">
        <v>338</v>
      </c>
      <c r="C48" s="78">
        <v>4</v>
      </c>
      <c r="D48" s="74"/>
      <c r="F48" s="2" t="s">
        <v>506</v>
      </c>
      <c r="G48" s="2" t="s">
        <v>507</v>
      </c>
      <c r="I48" s="53"/>
    </row>
    <row r="49" spans="1:4" ht="13.5">
      <c r="A49" s="3"/>
      <c r="B49" s="4"/>
      <c r="D49" s="2"/>
    </row>
    <row r="50" spans="1:9" ht="18.75">
      <c r="A50" s="1">
        <v>25</v>
      </c>
      <c r="B50" s="53" t="s">
        <v>542</v>
      </c>
      <c r="C50" s="78">
        <v>5</v>
      </c>
      <c r="D50" s="74"/>
      <c r="F50" s="2" t="s">
        <v>506</v>
      </c>
      <c r="G50" s="2" t="s">
        <v>507</v>
      </c>
      <c r="I50" s="53"/>
    </row>
    <row r="51" spans="1:4" ht="13.5">
      <c r="A51" s="3"/>
      <c r="B51" s="4"/>
      <c r="D51" s="2"/>
    </row>
    <row r="52" spans="1:9" ht="18.75">
      <c r="A52" s="1">
        <v>26</v>
      </c>
      <c r="B52" s="74" t="s">
        <v>493</v>
      </c>
      <c r="C52" s="78">
        <v>6</v>
      </c>
      <c r="D52" s="74"/>
      <c r="F52" s="2" t="s">
        <v>508</v>
      </c>
      <c r="G52" s="2" t="s">
        <v>509</v>
      </c>
      <c r="I52" s="53"/>
    </row>
    <row r="53" spans="1:4" ht="13.5">
      <c r="A53" s="3"/>
      <c r="B53" s="4"/>
      <c r="D53" s="2"/>
    </row>
    <row r="54" spans="1:9" ht="18.75">
      <c r="A54" s="1">
        <v>27</v>
      </c>
      <c r="B54" s="76" t="s">
        <v>498</v>
      </c>
      <c r="C54" s="78">
        <v>7</v>
      </c>
      <c r="D54" s="75"/>
      <c r="F54" s="2" t="s">
        <v>508</v>
      </c>
      <c r="G54" s="2" t="s">
        <v>509</v>
      </c>
      <c r="I54" s="53"/>
    </row>
    <row r="55" spans="1:4" ht="13.5">
      <c r="A55" s="3"/>
      <c r="B55" s="4"/>
      <c r="D55" s="2"/>
    </row>
    <row r="56" spans="1:9" ht="18.75">
      <c r="A56" s="1">
        <v>28</v>
      </c>
      <c r="B56" s="53" t="s">
        <v>327</v>
      </c>
      <c r="C56" s="78">
        <v>8</v>
      </c>
      <c r="D56" s="76"/>
      <c r="F56" s="2" t="s">
        <v>508</v>
      </c>
      <c r="G56" s="2" t="s">
        <v>509</v>
      </c>
      <c r="I56" s="53"/>
    </row>
    <row r="57" spans="1:4" ht="13.5">
      <c r="A57" s="3"/>
      <c r="B57" s="4"/>
      <c r="D57" s="2"/>
    </row>
    <row r="58" spans="1:9" ht="18.75">
      <c r="A58" s="1">
        <v>29</v>
      </c>
      <c r="B58" s="74" t="s">
        <v>477</v>
      </c>
      <c r="C58" s="78">
        <v>9</v>
      </c>
      <c r="D58" s="53"/>
      <c r="F58" s="2" t="s">
        <v>508</v>
      </c>
      <c r="G58" s="2" t="s">
        <v>509</v>
      </c>
      <c r="I58" s="53"/>
    </row>
    <row r="59" spans="1:4" ht="13.5">
      <c r="A59" s="3"/>
      <c r="B59" s="4"/>
      <c r="D59" s="2"/>
    </row>
    <row r="60" spans="1:9" ht="18.75">
      <c r="A60" s="1">
        <v>30</v>
      </c>
      <c r="B60" s="74" t="s">
        <v>482</v>
      </c>
      <c r="C60" s="78">
        <v>10</v>
      </c>
      <c r="D60" s="53"/>
      <c r="F60" s="2" t="s">
        <v>510</v>
      </c>
      <c r="G60" s="2" t="s">
        <v>511</v>
      </c>
      <c r="I60" s="53"/>
    </row>
    <row r="61" spans="1:4" ht="13.5">
      <c r="A61" s="3"/>
      <c r="B61" s="4"/>
      <c r="D61" s="2"/>
    </row>
    <row r="62" spans="1:9" ht="18.75">
      <c r="A62" s="1">
        <v>31</v>
      </c>
      <c r="B62" s="77" t="s">
        <v>472</v>
      </c>
      <c r="C62" s="78">
        <v>1</v>
      </c>
      <c r="D62" s="74"/>
      <c r="F62" s="2" t="s">
        <v>512</v>
      </c>
      <c r="G62" s="2" t="s">
        <v>513</v>
      </c>
      <c r="I62" s="53"/>
    </row>
    <row r="63" spans="1:4" ht="13.5">
      <c r="A63" s="3"/>
      <c r="B63" s="4"/>
      <c r="D63" s="2"/>
    </row>
    <row r="64" spans="1:9" ht="18.75">
      <c r="A64" s="56">
        <v>32</v>
      </c>
      <c r="B64" s="81" t="s">
        <v>336</v>
      </c>
      <c r="C64" s="78">
        <v>2</v>
      </c>
      <c r="D64" s="77"/>
      <c r="F64" s="2" t="s">
        <v>512</v>
      </c>
      <c r="G64" s="2" t="s">
        <v>513</v>
      </c>
      <c r="I64" s="53"/>
    </row>
    <row r="65" spans="1:4" ht="13.5">
      <c r="A65" s="3"/>
      <c r="B65" s="4"/>
      <c r="D65" s="2"/>
    </row>
    <row r="66" spans="1:9" ht="18.75">
      <c r="A66" s="1">
        <v>33</v>
      </c>
      <c r="B66" s="74" t="s">
        <v>337</v>
      </c>
      <c r="C66" s="78">
        <v>3</v>
      </c>
      <c r="D66" s="76"/>
      <c r="F66" s="2" t="s">
        <v>512</v>
      </c>
      <c r="G66" s="2" t="s">
        <v>513</v>
      </c>
      <c r="I66" s="53"/>
    </row>
    <row r="67" spans="1:4" ht="13.5">
      <c r="A67" s="3"/>
      <c r="B67" s="4"/>
      <c r="D67" s="2"/>
    </row>
    <row r="68" spans="1:9" ht="18.75">
      <c r="A68" s="1">
        <v>34</v>
      </c>
      <c r="B68" s="76" t="s">
        <v>501</v>
      </c>
      <c r="C68" s="78">
        <v>4</v>
      </c>
      <c r="D68" s="76"/>
      <c r="F68" s="2" t="s">
        <v>512</v>
      </c>
      <c r="G68" s="2" t="s">
        <v>513</v>
      </c>
      <c r="I68" s="53"/>
    </row>
    <row r="69" spans="1:4" ht="13.5">
      <c r="A69" s="3"/>
      <c r="B69" s="4"/>
      <c r="D69" s="2"/>
    </row>
    <row r="70" spans="1:9" ht="18.75">
      <c r="A70" s="1">
        <v>35</v>
      </c>
      <c r="B70" s="74" t="s">
        <v>492</v>
      </c>
      <c r="C70" s="78">
        <v>5</v>
      </c>
      <c r="D70" s="76"/>
      <c r="F70" s="2" t="s">
        <v>512</v>
      </c>
      <c r="G70" s="2" t="s">
        <v>513</v>
      </c>
      <c r="I70" s="53"/>
    </row>
    <row r="71" spans="1:4" ht="13.5">
      <c r="A71" s="3"/>
      <c r="B71" s="4"/>
      <c r="D71" s="2"/>
    </row>
    <row r="72" spans="1:9" ht="18.75">
      <c r="A72" s="1">
        <v>36</v>
      </c>
      <c r="B72" s="74" t="s">
        <v>450</v>
      </c>
      <c r="C72" s="78">
        <v>6</v>
      </c>
      <c r="D72" s="74"/>
      <c r="F72" s="2" t="s">
        <v>512</v>
      </c>
      <c r="G72" s="2" t="s">
        <v>513</v>
      </c>
      <c r="I72" s="53"/>
    </row>
    <row r="73" spans="1:4" ht="13.5">
      <c r="A73" s="3"/>
      <c r="B73" s="4"/>
      <c r="D73" s="2"/>
    </row>
    <row r="74" spans="1:9" ht="18.75">
      <c r="A74" s="1">
        <v>37</v>
      </c>
      <c r="B74" s="74" t="s">
        <v>341</v>
      </c>
      <c r="C74" s="78">
        <v>7</v>
      </c>
      <c r="D74" s="77"/>
      <c r="F74" s="2" t="s">
        <v>512</v>
      </c>
      <c r="G74" s="2" t="s">
        <v>513</v>
      </c>
      <c r="I74" s="53"/>
    </row>
    <row r="75" spans="1:4" ht="13.5">
      <c r="A75" s="3"/>
      <c r="B75" s="4"/>
      <c r="D75" s="2"/>
    </row>
    <row r="76" spans="1:9" ht="18.75">
      <c r="A76" s="1">
        <v>38</v>
      </c>
      <c r="B76" s="74" t="s">
        <v>451</v>
      </c>
      <c r="C76" s="78">
        <v>8</v>
      </c>
      <c r="D76" s="74"/>
      <c r="F76" s="2" t="s">
        <v>514</v>
      </c>
      <c r="G76" s="2" t="s">
        <v>515</v>
      </c>
      <c r="I76" s="53"/>
    </row>
    <row r="77" spans="1:4" ht="18.75">
      <c r="A77" s="3"/>
      <c r="B77" s="4"/>
      <c r="D77" s="76"/>
    </row>
    <row r="78" spans="1:9" ht="18.75">
      <c r="A78" s="1">
        <v>39</v>
      </c>
      <c r="B78" s="74" t="s">
        <v>332</v>
      </c>
      <c r="C78" s="78">
        <v>9</v>
      </c>
      <c r="D78" s="74"/>
      <c r="F78" s="2" t="s">
        <v>514</v>
      </c>
      <c r="G78" s="2" t="s">
        <v>515</v>
      </c>
      <c r="I78" s="53"/>
    </row>
    <row r="79" spans="1:4" ht="18.75">
      <c r="A79" s="3"/>
      <c r="B79" s="4"/>
      <c r="D79" s="74"/>
    </row>
    <row r="80" spans="1:9" ht="18.75">
      <c r="A80" s="56">
        <v>40</v>
      </c>
      <c r="B80" s="74" t="s">
        <v>343</v>
      </c>
      <c r="C80" s="78">
        <v>10</v>
      </c>
      <c r="D80" s="76"/>
      <c r="F80" s="2" t="s">
        <v>514</v>
      </c>
      <c r="G80" s="2" t="s">
        <v>515</v>
      </c>
      <c r="I80" s="54"/>
    </row>
    <row r="81" spans="1:4" ht="13.5">
      <c r="A81" s="3"/>
      <c r="B81" s="4"/>
      <c r="D81" s="2"/>
    </row>
    <row r="82" spans="1:9" ht="18.75">
      <c r="A82" s="1">
        <v>41</v>
      </c>
      <c r="B82" s="74" t="s">
        <v>452</v>
      </c>
      <c r="C82" s="78">
        <v>1</v>
      </c>
      <c r="D82" s="74"/>
      <c r="F82" s="2" t="s">
        <v>516</v>
      </c>
      <c r="G82" s="2" t="s">
        <v>511</v>
      </c>
      <c r="I82" s="53"/>
    </row>
    <row r="83" spans="1:4" ht="13.5">
      <c r="A83" s="3"/>
      <c r="B83" s="4"/>
      <c r="D83" s="2"/>
    </row>
    <row r="84" spans="1:9" ht="18.75">
      <c r="A84" s="1">
        <v>42</v>
      </c>
      <c r="B84" s="74" t="s">
        <v>476</v>
      </c>
      <c r="C84" s="78">
        <v>2</v>
      </c>
      <c r="D84" s="74"/>
      <c r="F84" s="2" t="s">
        <v>516</v>
      </c>
      <c r="G84" s="2" t="s">
        <v>511</v>
      </c>
      <c r="I84" s="53"/>
    </row>
    <row r="85" spans="1:4" ht="13.5">
      <c r="A85" s="3"/>
      <c r="B85" s="4"/>
      <c r="D85" s="2"/>
    </row>
    <row r="86" spans="1:9" ht="18.75">
      <c r="A86" s="1">
        <v>43</v>
      </c>
      <c r="B86" s="53" t="s">
        <v>489</v>
      </c>
      <c r="C86" s="78">
        <v>3</v>
      </c>
      <c r="D86" s="74"/>
      <c r="F86" s="2" t="s">
        <v>516</v>
      </c>
      <c r="G86" s="2" t="s">
        <v>511</v>
      </c>
      <c r="I86" s="53"/>
    </row>
    <row r="87" spans="1:4" ht="13.5">
      <c r="A87" s="3"/>
      <c r="B87" s="4"/>
      <c r="D87" s="2"/>
    </row>
    <row r="88" spans="1:9" ht="18.75">
      <c r="A88" s="1">
        <v>44</v>
      </c>
      <c r="B88" s="53" t="s">
        <v>466</v>
      </c>
      <c r="C88" s="78">
        <v>4</v>
      </c>
      <c r="D88" s="74"/>
      <c r="F88" s="2" t="s">
        <v>517</v>
      </c>
      <c r="G88" s="2" t="s">
        <v>518</v>
      </c>
      <c r="I88" s="53"/>
    </row>
    <row r="89" spans="1:4" ht="13.5">
      <c r="A89" s="3"/>
      <c r="B89" s="4"/>
      <c r="D89" s="2"/>
    </row>
    <row r="90" spans="1:9" ht="18.75">
      <c r="A90" s="1">
        <v>45</v>
      </c>
      <c r="B90" s="74" t="s">
        <v>453</v>
      </c>
      <c r="C90" s="78">
        <v>5</v>
      </c>
      <c r="D90" s="74"/>
      <c r="F90" s="2" t="s">
        <v>517</v>
      </c>
      <c r="G90" s="2" t="s">
        <v>518</v>
      </c>
      <c r="I90" s="53"/>
    </row>
    <row r="91" spans="1:4" ht="13.5">
      <c r="A91" s="3"/>
      <c r="B91" s="4"/>
      <c r="D91" s="2"/>
    </row>
    <row r="92" spans="1:9" ht="18.75">
      <c r="A92" s="1">
        <v>46</v>
      </c>
      <c r="B92" s="74" t="s">
        <v>485</v>
      </c>
      <c r="C92" s="78">
        <v>6</v>
      </c>
      <c r="D92" s="76"/>
      <c r="F92" s="2" t="s">
        <v>517</v>
      </c>
      <c r="G92" s="2" t="s">
        <v>518</v>
      </c>
      <c r="I92" s="55"/>
    </row>
    <row r="93" spans="1:4" ht="13.5">
      <c r="A93" s="3"/>
      <c r="B93" s="4"/>
      <c r="D93" s="2"/>
    </row>
    <row r="94" spans="1:9" ht="18.75">
      <c r="A94" s="1">
        <v>47</v>
      </c>
      <c r="B94" s="74" t="s">
        <v>346</v>
      </c>
      <c r="C94" s="78">
        <v>7</v>
      </c>
      <c r="D94" s="76"/>
      <c r="F94" s="2" t="s">
        <v>519</v>
      </c>
      <c r="G94" s="2" t="s">
        <v>520</v>
      </c>
      <c r="I94" s="53"/>
    </row>
    <row r="95" spans="1:4" ht="13.5">
      <c r="A95" s="3"/>
      <c r="B95" s="4"/>
      <c r="D95" s="2"/>
    </row>
    <row r="96" spans="1:9" ht="18.75">
      <c r="A96" s="56">
        <v>48</v>
      </c>
      <c r="B96" s="53" t="s">
        <v>495</v>
      </c>
      <c r="C96" s="78">
        <v>8</v>
      </c>
      <c r="D96" s="77"/>
      <c r="F96" s="2" t="s">
        <v>519</v>
      </c>
      <c r="G96" s="2" t="s">
        <v>520</v>
      </c>
      <c r="I96" s="53"/>
    </row>
    <row r="97" spans="1:2" ht="13.5">
      <c r="A97" s="3"/>
      <c r="B97" s="4"/>
    </row>
    <row r="98" spans="1:9" ht="18.75">
      <c r="A98" s="1">
        <v>49</v>
      </c>
      <c r="B98" s="74" t="s">
        <v>331</v>
      </c>
      <c r="C98" s="78">
        <v>9</v>
      </c>
      <c r="D98" s="74"/>
      <c r="F98" s="2" t="s">
        <v>519</v>
      </c>
      <c r="G98" s="2" t="s">
        <v>520</v>
      </c>
      <c r="I98" s="53"/>
    </row>
    <row r="99" spans="1:4" ht="13.5">
      <c r="A99" s="3"/>
      <c r="B99" s="4"/>
      <c r="D99" s="2"/>
    </row>
    <row r="100" spans="1:9" ht="18.75">
      <c r="A100" s="1">
        <v>50</v>
      </c>
      <c r="B100" s="74" t="s">
        <v>342</v>
      </c>
      <c r="C100" s="78">
        <v>10</v>
      </c>
      <c r="D100" s="74"/>
      <c r="F100" s="2" t="s">
        <v>519</v>
      </c>
      <c r="G100" s="2" t="s">
        <v>520</v>
      </c>
      <c r="I100" s="53"/>
    </row>
    <row r="101" spans="1:4" ht="13.5">
      <c r="A101" s="3"/>
      <c r="B101" s="4"/>
      <c r="D101" s="2"/>
    </row>
    <row r="102" spans="1:9" ht="18.75">
      <c r="A102" s="1">
        <v>51</v>
      </c>
      <c r="B102" s="74" t="s">
        <v>471</v>
      </c>
      <c r="C102" s="78">
        <v>1</v>
      </c>
      <c r="D102" s="74"/>
      <c r="F102" s="2" t="s">
        <v>521</v>
      </c>
      <c r="G102" s="2" t="s">
        <v>511</v>
      </c>
      <c r="I102" s="53"/>
    </row>
    <row r="103" spans="1:4" ht="13.5">
      <c r="A103" s="3"/>
      <c r="B103" s="4"/>
      <c r="D103" s="2"/>
    </row>
    <row r="104" spans="1:9" ht="18.75">
      <c r="A104" s="1">
        <v>52</v>
      </c>
      <c r="B104" s="74" t="s">
        <v>454</v>
      </c>
      <c r="C104" s="78">
        <v>2</v>
      </c>
      <c r="D104" s="74"/>
      <c r="F104" s="2" t="s">
        <v>521</v>
      </c>
      <c r="G104" s="2" t="s">
        <v>511</v>
      </c>
      <c r="I104" s="53"/>
    </row>
    <row r="105" spans="1:2" ht="13.5">
      <c r="A105" s="3"/>
      <c r="B105" s="4"/>
    </row>
    <row r="106" spans="1:9" ht="18.75">
      <c r="A106" s="1">
        <v>53</v>
      </c>
      <c r="B106" s="74" t="s">
        <v>461</v>
      </c>
      <c r="C106" s="78">
        <v>3</v>
      </c>
      <c r="D106" s="76"/>
      <c r="F106" s="2" t="s">
        <v>521</v>
      </c>
      <c r="G106" s="2" t="s">
        <v>511</v>
      </c>
      <c r="I106" s="53"/>
    </row>
    <row r="107" spans="1:4" ht="13.5">
      <c r="A107" s="3"/>
      <c r="B107" s="4"/>
      <c r="D107" s="2"/>
    </row>
    <row r="108" spans="1:9" ht="18.75">
      <c r="A108" s="1">
        <v>54</v>
      </c>
      <c r="B108" s="74" t="s">
        <v>502</v>
      </c>
      <c r="C108" s="78">
        <v>4</v>
      </c>
      <c r="D108" s="76"/>
      <c r="F108" s="2" t="s">
        <v>522</v>
      </c>
      <c r="G108" s="2" t="s">
        <v>540</v>
      </c>
      <c r="I108" s="53"/>
    </row>
    <row r="109" spans="1:4" ht="13.5">
      <c r="A109" s="3"/>
      <c r="B109" s="4"/>
      <c r="D109" s="2"/>
    </row>
    <row r="110" spans="1:9" ht="18.75">
      <c r="A110" s="1">
        <v>55</v>
      </c>
      <c r="B110" s="53" t="s">
        <v>499</v>
      </c>
      <c r="C110" s="78">
        <v>5</v>
      </c>
      <c r="D110" s="74"/>
      <c r="F110" s="2" t="s">
        <v>522</v>
      </c>
      <c r="G110" s="2" t="s">
        <v>540</v>
      </c>
      <c r="I110" s="53"/>
    </row>
    <row r="111" spans="1:4" ht="13.5">
      <c r="A111" s="3"/>
      <c r="B111" s="4"/>
      <c r="D111" s="2"/>
    </row>
    <row r="112" spans="1:9" ht="18.75">
      <c r="A112" s="56">
        <v>56</v>
      </c>
      <c r="B112" s="74" t="s">
        <v>455</v>
      </c>
      <c r="C112" s="78">
        <v>6</v>
      </c>
      <c r="D112" s="77"/>
      <c r="F112" s="2" t="s">
        <v>524</v>
      </c>
      <c r="G112" s="2" t="s">
        <v>525</v>
      </c>
      <c r="I112" s="53"/>
    </row>
    <row r="113" spans="1:4" ht="13.5">
      <c r="A113" s="3"/>
      <c r="B113" s="4"/>
      <c r="D113" s="2"/>
    </row>
    <row r="114" spans="1:9" ht="18.75">
      <c r="A114" s="1">
        <v>57</v>
      </c>
      <c r="B114" s="53" t="s">
        <v>490</v>
      </c>
      <c r="C114" s="78">
        <v>7</v>
      </c>
      <c r="D114" s="74"/>
      <c r="F114" s="2" t="s">
        <v>524</v>
      </c>
      <c r="G114" s="2" t="s">
        <v>525</v>
      </c>
      <c r="I114" s="53"/>
    </row>
    <row r="115" spans="1:4" ht="13.5">
      <c r="A115" s="3"/>
      <c r="B115" s="4"/>
      <c r="D115" s="2"/>
    </row>
    <row r="116" spans="1:9" ht="18.75">
      <c r="A116" s="1">
        <v>58</v>
      </c>
      <c r="B116" s="74" t="s">
        <v>478</v>
      </c>
      <c r="C116" s="78">
        <v>8</v>
      </c>
      <c r="D116" s="74"/>
      <c r="F116" s="2" t="s">
        <v>524</v>
      </c>
      <c r="G116" s="2" t="s">
        <v>525</v>
      </c>
      <c r="I116" s="53"/>
    </row>
    <row r="117" spans="1:4" ht="13.5">
      <c r="A117" s="3"/>
      <c r="B117" s="4"/>
      <c r="D117" s="2"/>
    </row>
    <row r="118" spans="1:9" ht="18.75">
      <c r="A118" s="1">
        <v>59</v>
      </c>
      <c r="B118" s="74" t="s">
        <v>456</v>
      </c>
      <c r="C118" s="78">
        <v>9</v>
      </c>
      <c r="D118" s="53"/>
      <c r="F118" s="2" t="s">
        <v>526</v>
      </c>
      <c r="G118" s="2" t="s">
        <v>515</v>
      </c>
      <c r="I118" s="53"/>
    </row>
    <row r="119" spans="1:4" ht="13.5">
      <c r="A119" s="3"/>
      <c r="B119" s="4"/>
      <c r="D119" s="2"/>
    </row>
    <row r="120" spans="1:9" ht="18.75">
      <c r="A120" s="1">
        <v>60</v>
      </c>
      <c r="B120" s="74" t="s">
        <v>345</v>
      </c>
      <c r="C120" s="79">
        <v>10</v>
      </c>
      <c r="D120" s="53"/>
      <c r="F120" s="2" t="s">
        <v>526</v>
      </c>
      <c r="G120" s="2" t="s">
        <v>515</v>
      </c>
      <c r="I120" s="53"/>
    </row>
    <row r="121" spans="1:3" ht="13.5">
      <c r="A121" s="3"/>
      <c r="B121" s="4"/>
      <c r="C121" s="79"/>
    </row>
    <row r="122" spans="1:9" ht="18.75">
      <c r="A122" s="1">
        <v>61</v>
      </c>
      <c r="B122" s="76" t="s">
        <v>465</v>
      </c>
      <c r="C122" s="79">
        <v>1</v>
      </c>
      <c r="D122" s="53"/>
      <c r="F122" s="2" t="s">
        <v>527</v>
      </c>
      <c r="G122" s="2" t="s">
        <v>511</v>
      </c>
      <c r="I122" s="53"/>
    </row>
    <row r="123" spans="1:4" ht="13.5">
      <c r="A123" s="3"/>
      <c r="B123" s="4"/>
      <c r="C123" s="79"/>
      <c r="D123" s="2"/>
    </row>
    <row r="124" spans="1:9" ht="18.75">
      <c r="A124" s="1">
        <v>62</v>
      </c>
      <c r="B124" s="74" t="s">
        <v>333</v>
      </c>
      <c r="C124" s="79">
        <v>2</v>
      </c>
      <c r="D124" s="76"/>
      <c r="F124" s="2" t="s">
        <v>528</v>
      </c>
      <c r="G124" s="2" t="s">
        <v>511</v>
      </c>
      <c r="I124" s="53"/>
    </row>
    <row r="125" spans="1:3" ht="13.5">
      <c r="A125" s="3"/>
      <c r="B125" s="4"/>
      <c r="C125" s="79"/>
    </row>
    <row r="126" spans="1:9" ht="18.75">
      <c r="A126" s="1">
        <v>63</v>
      </c>
      <c r="B126" s="77" t="s">
        <v>335</v>
      </c>
      <c r="C126" s="79">
        <v>3</v>
      </c>
      <c r="D126" s="74"/>
      <c r="F126" s="2" t="s">
        <v>529</v>
      </c>
      <c r="G126" s="2" t="s">
        <v>523</v>
      </c>
      <c r="I126" s="53"/>
    </row>
    <row r="127" spans="1:4" ht="13.5">
      <c r="A127" s="3"/>
      <c r="B127" s="4"/>
      <c r="C127" s="79"/>
      <c r="D127" s="2"/>
    </row>
    <row r="128" spans="1:9" ht="18.75">
      <c r="A128" s="56">
        <v>64</v>
      </c>
      <c r="B128" s="76" t="s">
        <v>483</v>
      </c>
      <c r="C128" s="79">
        <v>4</v>
      </c>
      <c r="D128" s="74"/>
      <c r="F128" s="2" t="s">
        <v>529</v>
      </c>
      <c r="G128" s="2" t="s">
        <v>523</v>
      </c>
      <c r="I128" s="53"/>
    </row>
    <row r="129" spans="1:4" ht="13.5">
      <c r="A129" s="3"/>
      <c r="B129" s="4"/>
      <c r="C129" s="79"/>
      <c r="D129" s="2"/>
    </row>
    <row r="130" spans="1:9" ht="18.75">
      <c r="A130" s="1">
        <v>65</v>
      </c>
      <c r="B130" s="76" t="s">
        <v>480</v>
      </c>
      <c r="C130" s="79">
        <v>5</v>
      </c>
      <c r="D130" s="74"/>
      <c r="F130" s="2" t="s">
        <v>529</v>
      </c>
      <c r="G130" s="2" t="s">
        <v>523</v>
      </c>
      <c r="I130" s="53"/>
    </row>
    <row r="131" spans="1:3" ht="13.5">
      <c r="A131" s="3"/>
      <c r="B131" s="4"/>
      <c r="C131" s="79"/>
    </row>
    <row r="132" spans="1:9" ht="18.75">
      <c r="A132" s="1">
        <v>66</v>
      </c>
      <c r="B132" s="74" t="s">
        <v>457</v>
      </c>
      <c r="C132" s="79">
        <v>6</v>
      </c>
      <c r="D132" s="53"/>
      <c r="F132" s="2" t="s">
        <v>529</v>
      </c>
      <c r="G132" s="2" t="s">
        <v>523</v>
      </c>
      <c r="I132" s="53"/>
    </row>
    <row r="133" spans="1:3" ht="13.5">
      <c r="A133" s="3"/>
      <c r="B133" s="4"/>
      <c r="C133" s="79"/>
    </row>
    <row r="134" spans="1:9" ht="18.75">
      <c r="A134" s="1">
        <v>67</v>
      </c>
      <c r="B134" s="53" t="s">
        <v>467</v>
      </c>
      <c r="C134" s="79">
        <v>7</v>
      </c>
      <c r="D134" s="74"/>
      <c r="F134" s="2" t="s">
        <v>530</v>
      </c>
      <c r="G134" s="2" t="s">
        <v>531</v>
      </c>
      <c r="I134" s="53"/>
    </row>
    <row r="135" spans="1:4" ht="18.75">
      <c r="A135" s="3"/>
      <c r="B135" s="4"/>
      <c r="C135" s="79"/>
      <c r="D135" s="76"/>
    </row>
    <row r="136" spans="1:9" ht="18.75">
      <c r="A136" s="1">
        <v>68</v>
      </c>
      <c r="B136" s="74" t="s">
        <v>497</v>
      </c>
      <c r="C136" s="79">
        <v>8</v>
      </c>
      <c r="D136" s="74"/>
      <c r="F136" s="2" t="s">
        <v>530</v>
      </c>
      <c r="G136" s="2" t="s">
        <v>531</v>
      </c>
      <c r="I136" s="53"/>
    </row>
    <row r="137" spans="1:4" ht="18.75">
      <c r="A137" s="3"/>
      <c r="B137" s="4"/>
      <c r="C137" s="79"/>
      <c r="D137" s="76"/>
    </row>
    <row r="138" spans="1:9" ht="18.75">
      <c r="A138" s="1">
        <v>69</v>
      </c>
      <c r="B138" s="74" t="s">
        <v>458</v>
      </c>
      <c r="C138" s="79">
        <v>9</v>
      </c>
      <c r="D138" s="74"/>
      <c r="F138" s="2" t="s">
        <v>532</v>
      </c>
      <c r="G138" s="2" t="s">
        <v>533</v>
      </c>
      <c r="I138" s="53"/>
    </row>
    <row r="139" spans="1:4" ht="18.75">
      <c r="A139" s="3"/>
      <c r="B139" s="4"/>
      <c r="C139" s="79"/>
      <c r="D139" s="76"/>
    </row>
    <row r="140" spans="1:9" ht="18.75">
      <c r="A140" s="1">
        <v>70</v>
      </c>
      <c r="B140" s="74" t="s">
        <v>487</v>
      </c>
      <c r="C140" s="79">
        <v>10</v>
      </c>
      <c r="D140" s="74"/>
      <c r="F140" s="2" t="s">
        <v>532</v>
      </c>
      <c r="G140" s="2" t="s">
        <v>533</v>
      </c>
      <c r="I140" s="53"/>
    </row>
    <row r="141" spans="1:4" ht="18.75">
      <c r="A141" s="3"/>
      <c r="B141" s="4"/>
      <c r="C141" s="79"/>
      <c r="D141" s="76"/>
    </row>
    <row r="142" spans="1:9" ht="18.75">
      <c r="A142" s="1">
        <v>71</v>
      </c>
      <c r="B142" s="74" t="s">
        <v>325</v>
      </c>
      <c r="C142" s="79">
        <v>1</v>
      </c>
      <c r="D142" s="74"/>
      <c r="F142" s="2" t="s">
        <v>534</v>
      </c>
      <c r="G142" s="2" t="s">
        <v>535</v>
      </c>
      <c r="I142" s="53"/>
    </row>
    <row r="143" spans="1:4" ht="13.5">
      <c r="A143" s="3"/>
      <c r="B143" s="4"/>
      <c r="C143" s="79"/>
      <c r="D143" s="2"/>
    </row>
    <row r="144" spans="1:9" ht="18.75">
      <c r="A144" s="56">
        <v>72</v>
      </c>
      <c r="B144" s="76" t="s">
        <v>469</v>
      </c>
      <c r="C144" s="79">
        <v>2</v>
      </c>
      <c r="D144" s="74"/>
      <c r="F144" s="2" t="s">
        <v>534</v>
      </c>
      <c r="G144" s="2" t="s">
        <v>535</v>
      </c>
      <c r="I144" s="53"/>
    </row>
    <row r="145" spans="1:4" ht="18.75">
      <c r="A145" s="3"/>
      <c r="B145" s="4"/>
      <c r="D145" s="74"/>
    </row>
    <row r="146" spans="1:9" ht="18.75">
      <c r="A146" s="1">
        <v>73</v>
      </c>
      <c r="B146" s="74" t="s">
        <v>344</v>
      </c>
      <c r="C146" s="78">
        <v>3</v>
      </c>
      <c r="D146" s="76"/>
      <c r="F146" s="2" t="s">
        <v>534</v>
      </c>
      <c r="G146" s="2" t="s">
        <v>535</v>
      </c>
      <c r="I146" s="53"/>
    </row>
    <row r="147" spans="1:4" ht="18.75">
      <c r="A147" s="3"/>
      <c r="B147" s="4"/>
      <c r="D147" s="74"/>
    </row>
    <row r="148" spans="1:9" ht="18.75">
      <c r="A148" s="1">
        <v>74</v>
      </c>
      <c r="B148" s="74" t="s">
        <v>339</v>
      </c>
      <c r="C148" s="78">
        <v>4</v>
      </c>
      <c r="D148" s="53" t="s">
        <v>330</v>
      </c>
      <c r="F148" s="2" t="s">
        <v>536</v>
      </c>
      <c r="G148" s="2" t="s">
        <v>511</v>
      </c>
      <c r="I148" s="53"/>
    </row>
    <row r="149" spans="1:2" ht="13.5">
      <c r="A149" s="3"/>
      <c r="B149" s="4"/>
    </row>
    <row r="150" spans="1:9" ht="18.75">
      <c r="A150" s="1">
        <v>75</v>
      </c>
      <c r="B150" s="74" t="s">
        <v>503</v>
      </c>
      <c r="C150" s="78">
        <v>5</v>
      </c>
      <c r="D150" s="53" t="s">
        <v>499</v>
      </c>
      <c r="F150" s="2" t="s">
        <v>536</v>
      </c>
      <c r="G150" s="2" t="s">
        <v>511</v>
      </c>
      <c r="I150" s="53"/>
    </row>
    <row r="151" spans="1:2" ht="13.5">
      <c r="A151" s="3"/>
      <c r="B151" s="4"/>
    </row>
    <row r="152" spans="1:9" ht="18.75">
      <c r="A152" s="1">
        <v>76</v>
      </c>
      <c r="B152" s="74" t="s">
        <v>496</v>
      </c>
      <c r="C152" s="78">
        <v>6</v>
      </c>
      <c r="D152" s="53" t="s">
        <v>338</v>
      </c>
      <c r="F152" s="2" t="s">
        <v>536</v>
      </c>
      <c r="G152" s="2" t="s">
        <v>511</v>
      </c>
      <c r="I152" s="53"/>
    </row>
    <row r="153" spans="1:4" ht="18.75">
      <c r="A153" s="3"/>
      <c r="B153" s="4"/>
      <c r="D153" s="74"/>
    </row>
    <row r="154" spans="1:9" ht="18.75">
      <c r="A154" s="1">
        <v>77</v>
      </c>
      <c r="B154" s="77" t="s">
        <v>486</v>
      </c>
      <c r="C154" s="78">
        <v>7</v>
      </c>
      <c r="D154" s="74"/>
      <c r="F154" s="2" t="s">
        <v>537</v>
      </c>
      <c r="G154" s="2" t="s">
        <v>538</v>
      </c>
      <c r="I154" s="53"/>
    </row>
    <row r="155" spans="1:4" ht="18.75">
      <c r="A155" s="3"/>
      <c r="B155" s="4"/>
      <c r="D155" s="77"/>
    </row>
    <row r="156" spans="1:9" ht="18.75">
      <c r="A156" s="1">
        <v>78</v>
      </c>
      <c r="B156" s="76" t="s">
        <v>470</v>
      </c>
      <c r="C156" s="78">
        <v>8</v>
      </c>
      <c r="D156" s="74"/>
      <c r="F156" s="2" t="s">
        <v>537</v>
      </c>
      <c r="G156" s="2" t="s">
        <v>538</v>
      </c>
      <c r="I156" s="53"/>
    </row>
    <row r="157" spans="1:4" ht="18.75">
      <c r="A157" s="3"/>
      <c r="B157" s="4"/>
      <c r="D157" s="74"/>
    </row>
    <row r="158" spans="1:9" ht="18.75">
      <c r="A158" s="1">
        <v>79</v>
      </c>
      <c r="B158" s="74" t="s">
        <v>462</v>
      </c>
      <c r="C158" s="78">
        <v>9</v>
      </c>
      <c r="D158" s="76"/>
      <c r="F158" s="2" t="s">
        <v>537</v>
      </c>
      <c r="G158" s="2" t="s">
        <v>538</v>
      </c>
      <c r="I158" s="53"/>
    </row>
    <row r="159" spans="1:4" ht="18.75">
      <c r="A159" s="3"/>
      <c r="B159" s="4"/>
      <c r="D159" s="74"/>
    </row>
    <row r="160" spans="1:9" ht="18.75">
      <c r="A160" s="56">
        <v>80</v>
      </c>
      <c r="B160" s="74" t="s">
        <v>459</v>
      </c>
      <c r="C160" s="78">
        <v>10</v>
      </c>
      <c r="D160" s="74" t="s">
        <v>342</v>
      </c>
      <c r="F160" s="2" t="s">
        <v>539</v>
      </c>
      <c r="G160" s="2" t="s">
        <v>511</v>
      </c>
      <c r="I160" s="53"/>
    </row>
  </sheetData>
  <sheetProtection/>
  <printOptions/>
  <pageMargins left="0.3937007874015748" right="0.7874015748031497" top="0.5905511811023623" bottom="0.984251968503937" header="0.5118110236220472" footer="0.5118110236220472"/>
  <pageSetup horizontalDpi="200" verticalDpi="2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渡辺英之</dc:creator>
  <cp:keywords/>
  <dc:description/>
  <cp:lastModifiedBy>gondo</cp:lastModifiedBy>
  <cp:lastPrinted>2014-02-16T09:41:41Z</cp:lastPrinted>
  <dcterms:created xsi:type="dcterms:W3CDTF">1998-10-18T23:17:38Z</dcterms:created>
  <dcterms:modified xsi:type="dcterms:W3CDTF">2014-06-02T00:39:09Z</dcterms:modified>
  <cp:category/>
  <cp:version/>
  <cp:contentType/>
  <cp:contentStatus/>
</cp:coreProperties>
</file>