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0" windowWidth="12510" windowHeight="9390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<sst xmlns="http://schemas.openxmlformats.org/spreadsheetml/2006/main" count="2866" uniqueCount="584">
  <si>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</si>
  <si>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</si>
  <si>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</si>
  <si>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</si>
  <si>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</si>
  <si>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</si>
  <si>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</si>
  <si>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</si>
  <si>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</si>
  <si>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</si>
  <si>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</si>
  <si>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</si>
  <si>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</si>
  <si>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</si>
  <si>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</si>
  <si>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</si>
  <si>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</si>
  <si>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</si>
  <si>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</si>
  <si>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</si>
  <si>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</si>
  <si>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</si>
  <si>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</si>
  <si>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</si>
  <si>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</si>
  <si>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</si>
  <si>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</si>
  <si>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</si>
  <si>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</si>
  <si>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</si>
  <si>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</si>
  <si>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</si>
  <si>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</si>
  <si>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</si>
  <si>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</si>
  <si>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</si>
  <si>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</si>
  <si>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</si>
  <si>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</si>
  <si>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</si>
  <si>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</si>
  <si>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</si>
  <si>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</si>
  <si>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</si>
  <si>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</si>
  <si>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</si>
  <si>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</si>
  <si>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</si>
  <si>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</si>
  <si>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</si>
  <si>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</si>
  <si>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</si>
  <si>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</si>
  <si>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</si>
  <si>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</si>
  <si>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</si>
  <si>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</si>
  <si>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</si>
  <si>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</si>
  <si>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</si>
  <si>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</si>
  <si>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</si>
  <si>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</si>
  <si>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</si>
  <si>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</si>
  <si>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</si>
  <si>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</si>
  <si>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</si>
  <si>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</si>
  <si>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</si>
  <si>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</si>
  <si>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</si>
  <si>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</si>
  <si>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</si>
  <si>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</si>
  <si>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</si>
  <si>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</si>
  <si>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</si>
  <si>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</si>
  <si>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</si>
  <si>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</si>
  <si>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</si>
  <si>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</si>
  <si>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</si>
  <si>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</si>
  <si>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</si>
  <si>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</si>
  <si>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</si>
  <si>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</si>
  <si>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</si>
  <si>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</si>
  <si>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</si>
  <si>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</si>
  <si>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</si>
  <si>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</si>
  <si>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</si>
  <si>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</si>
  <si>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</si>
  <si>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</si>
  <si>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</si>
  <si>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</si>
  <si>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</si>
  <si>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</si>
  <si>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</si>
  <si>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</si>
  <si>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</si>
  <si>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</si>
  <si>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</si>
  <si>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</si>
  <si>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</si>
  <si>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</si>
  <si>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</si>
  <si>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</si>
  <si>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</si>
  <si>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</si>
  <si>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</si>
  <si>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</si>
  <si>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</si>
  <si>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</si>
  <si>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</si>
  <si>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</si>
  <si>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</si>
  <si>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</si>
  <si>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</si>
  <si>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</si>
  <si>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</si>
  <si>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</si>
  <si>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</si>
  <si>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</si>
  <si>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</si>
  <si>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</si>
  <si>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</si>
  <si>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</si>
  <si>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</si>
  <si>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</si>
  <si>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</si>
  <si>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</si>
  <si>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</si>
  <si>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</si>
  <si>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</si>
  <si>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</si>
  <si>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</si>
  <si>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</si>
  <si>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</si>
  <si>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</si>
  <si>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</si>
  <si>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</si>
  <si>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</si>
  <si>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</si>
  <si>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</si>
  <si>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</si>
  <si>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</si>
  <si>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</si>
  <si>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</si>
  <si>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</si>
  <si>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</si>
  <si>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</si>
  <si>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</si>
  <si>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</si>
  <si>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</si>
  <si>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</si>
  <si>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</si>
  <si>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</si>
  <si>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</si>
  <si>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</si>
  <si>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</si>
  <si>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</si>
  <si>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</si>
  <si>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</si>
  <si>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</si>
  <si>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</si>
  <si>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</si>
  <si>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</si>
  <si>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</si>
  <si>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</si>
  <si>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</si>
  <si>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</si>
  <si>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</si>
  <si>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</si>
  <si>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</si>
  <si>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</si>
  <si>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</si>
  <si>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</si>
  <si>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</si>
  <si>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</si>
  <si>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</si>
  <si>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</si>
  <si>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</si>
  <si>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</si>
  <si>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</si>
  <si>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</si>
  <si>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</si>
  <si>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</si>
  <si>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</si>
  <si>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</si>
  <si>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</si>
  <si>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</si>
  <si>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</si>
  <si>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</si>
  <si>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</si>
  <si>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</si>
  <si>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</si>
  <si>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</si>
  <si>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</si>
  <si>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</si>
  <si>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</si>
  <si>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</si>
  <si>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</si>
  <si>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</si>
  <si>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</si>
  <si>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</si>
  <si>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</si>
  <si>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</si>
  <si>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</si>
  <si>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</si>
  <si>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</si>
  <si>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</si>
  <si>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</si>
  <si>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</si>
  <si>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</si>
  <si>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</si>
  <si>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</si>
  <si>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</si>
  <si>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</si>
  <si>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</si>
  <si>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</si>
  <si>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</si>
  <si>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</si>
  <si>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</si>
  <si>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</si>
  <si>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</si>
  <si>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</si>
  <si>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</si>
  <si>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</si>
  <si>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</si>
  <si>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</si>
  <si>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</si>
  <si>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</si>
  <si>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</si>
  <si>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</si>
  <si>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</si>
  <si>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</si>
  <si>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</si>
  <si>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</si>
  <si>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</si>
  <si>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</si>
  <si>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</si>
  <si>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</si>
  <si>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</si>
  <si>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</si>
  <si>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</si>
  <si>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</si>
  <si>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</si>
  <si>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</si>
  <si>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</si>
  <si>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</si>
  <si>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</si>
  <si>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</si>
  <si>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</si>
  <si>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</si>
  <si>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</si>
  <si>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</si>
  <si>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</si>
  <si>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</si>
  <si>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</si>
  <si>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</si>
  <si>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</si>
  <si>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</si>
  <si>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</si>
  <si>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</si>
  <si>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</si>
  <si>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</si>
  <si>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</si>
  <si>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</si>
  <si>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</si>
  <si>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</si>
  <si>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</si>
  <si>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</si>
  <si>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</si>
  <si>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</si>
  <si>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</si>
  <si>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</si>
  <si>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</si>
  <si>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</si>
  <si>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</si>
  <si>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</si>
  <si>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</si>
  <si>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</si>
  <si>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</si>
  <si>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</si>
  <si>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</si>
  <si>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</si>
  <si>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</si>
  <si>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</si>
  <si>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</si>
  <si>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</si>
  <si>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</si>
  <si>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</si>
  <si>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</si>
  <si>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</si>
  <si>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</si>
  <si>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</si>
  <si>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</si>
  <si>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</si>
  <si>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</si>
  <si>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</si>
  <si>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</si>
  <si>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</si>
  <si>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</si>
  <si>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</si>
  <si>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</si>
  <si>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</si>
  <si>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</si>
  <si>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Ｃ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</si>
  <si>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</si>
  <si>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</si>
  <si>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</si>
  <si>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</si>
  <si>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</si>
  <si>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</si>
  <si>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</si>
  <si>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</si>
  <si>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</si>
  <si>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</si>
  <si>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</si>
  <si>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</si>
  <si>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</si>
  <si>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</si>
  <si>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</si>
  <si>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</si>
  <si>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</si>
  <si>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</si>
  <si>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</si>
  <si>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</si>
  <si>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</si>
  <si>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</si>
  <si>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</si>
  <si>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</si>
  <si>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</si>
  <si>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</si>
  <si>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</si>
  <si>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</si>
  <si>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</si>
  <si>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</si>
  <si>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</si>
  <si>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</si>
  <si>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</si>
  <si>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</si>
  <si>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</si>
  <si>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</si>
  <si>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</si>
  <si>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</si>
  <si>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</si>
  <si>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</si>
  <si>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</si>
  <si>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</si>
  <si>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</si>
  <si>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</si>
  <si>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</si>
  <si>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</si>
  <si>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</si>
  <si>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</si>
  <si>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</si>
  <si>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</si>
  <si>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</si>
  <si>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</si>
  <si>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</si>
  <si>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</si>
  <si>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</si>
  <si>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</si>
  <si>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</si>
  <si>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</si>
  <si>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</si>
  <si>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</si>
  <si>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</si>
  <si>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</si>
  <si>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</si>
  <si>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</si>
  <si>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</si>
  <si>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</si>
  <si>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</si>
  <si>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</si>
  <si>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</si>
  <si>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</si>
  <si>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</si>
  <si>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</si>
  <si>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</si>
  <si>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</si>
  <si>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</si>
  <si>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</si>
  <si>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</si>
  <si>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</si>
  <si>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</si>
  <si>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</si>
  <si>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</si>
  <si>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</si>
  <si>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</si>
  <si>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</si>
  <si>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</si>
  <si>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</si>
  <si>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</si>
  <si>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</si>
  <si>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</si>
  <si>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</si>
  <si>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</si>
  <si>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</si>
  <si>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</si>
  <si>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</si>
  <si>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</si>
  <si>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</si>
  <si>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</si>
  <si>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</si>
  <si>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</si>
  <si>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</si>
  <si>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</si>
  <si>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</si>
  <si>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</si>
  <si>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</si>
  <si>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</si>
  <si>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</si>
  <si>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</si>
  <si>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</si>
  <si>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</si>
  <si>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</si>
  <si>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</si>
  <si>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</si>
  <si>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</si>
  <si>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</si>
  <si>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</si>
  <si>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</si>
  <si>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</si>
  <si>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</si>
  <si>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</si>
  <si>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</si>
  <si>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</si>
  <si>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</si>
  <si>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</si>
  <si>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</si>
  <si>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</si>
  <si>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</si>
  <si>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</si>
  <si>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</si>
  <si>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</si>
  <si>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</si>
  <si>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</si>
  <si>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</si>
  <si>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</si>
  <si>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</si>
  <si>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</si>
  <si>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</si>
  <si>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</si>
  <si>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</si>
  <si>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</si>
  <si>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</si>
  <si>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</si>
  <si>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</si>
  <si>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</si>
  <si>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</si>
  <si>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</si>
  <si>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</si>
  <si>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</si>
  <si>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</si>
  <si>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</si>
  <si>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</si>
  <si>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</si>
  <si>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</si>
  <si>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</si>
  <si>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</si>
  <si>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</si>
  <si>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</si>
  <si>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</si>
  <si>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</si>
  <si>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</si>
  <si>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</si>
  <si>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</si>
  <si>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</si>
  <si>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</si>
  <si>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</si>
  <si>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</si>
  <si>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</si>
  <si>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</si>
  <si>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</si>
  <si>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</si>
  <si>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</si>
  <si>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</si>
  <si>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</si>
  <si>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</si>
  <si>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</si>
  <si>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</si>
  <si>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</si>
  <si>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</si>
  <si>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</si>
  <si>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</si>
  <si>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</si>
  <si>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</si>
  <si>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</si>
  <si>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</si>
  <si>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</si>
  <si>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</si>
  <si>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</si>
  <si>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</si>
  <si>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</si>
  <si>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</si>
  <si>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</si>
  <si>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</si>
  <si>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</si>
  <si>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</si>
  <si>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</si>
  <si>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</si>
  <si>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</si>
  <si>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</si>
  <si>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</si>
  <si>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</si>
  <si>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</si>
  <si>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</si>
  <si>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</si>
  <si>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</si>
  <si>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</si>
  <si>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</si>
  <si>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</si>
  <si>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</si>
  <si>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</si>
  <si>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</si>
  <si>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</si>
  <si>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</si>
  <si>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</si>
  <si>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</si>
  <si>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</si>
  <si>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</si>
  <si>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</si>
  <si>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</si>
  <si>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</si>
  <si>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</si>
  <si>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</si>
  <si>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</si>
  <si>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</si>
  <si>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</si>
  <si>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</si>
  <si>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</si>
  <si>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</si>
  <si>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</si>
  <si>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</si>
  <si>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</si>
  <si>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</si>
  <si>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</si>
  <si>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</si>
  <si>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</si>
  <si>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</si>
  <si>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</si>
  <si>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</si>
  <si>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</si>
  <si>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</si>
  <si>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</si>
  <si>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</si>
  <si>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</si>
  <si>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</si>
  <si>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</si>
  <si>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</si>
  <si>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</si>
  <si>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</si>
  <si>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</si>
  <si>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</si>
  <si>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</si>
  <si>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</si>
  <si>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</si>
  <si>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</si>
  <si>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</si>
  <si>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</si>
  <si>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</si>
  <si>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</si>
  <si>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</si>
  <si>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</si>
  <si>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</si>
  <si>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</si>
  <si>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</si>
  <si>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</si>
  <si>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</si>
  <si>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</si>
  <si>
    <t>●</t>
  </si>
  <si>
    <t>○</t>
  </si>
  <si>
    <t>△</t>
  </si>
  <si>
    <t>●</t>
  </si>
  <si>
    <t>○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</si>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</sst>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17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28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29" borderId="0" xfId="0" applyFont="1" applyFill="1" applyAlignment="1">
      <alignment horizontal="center" vertical="center" shrinkToFit="1"/>
    </xf>
    <xf numFmtId="0" fontId="30" fillId="3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zoomScale="90" zoomScaleNormal="90" zoomScaleSheetLayoutView="80" zoomScalePageLayoutView="0" workbookViewId="0" topLeftCell="A229">
      <selection activeCell="AH258" sqref="AH258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3.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107" t="str">
        <f>+IF(B3="","",+B3)</f>
        <v>レッドサンズ</v>
      </c>
      <c r="D2" s="108"/>
      <c r="E2" s="109"/>
      <c r="F2" s="107" t="str">
        <f>+IF(B5="","",+B5)</f>
        <v>高輪クラブ</v>
      </c>
      <c r="G2" s="108"/>
      <c r="H2" s="109"/>
      <c r="I2" s="107" t="str">
        <f>+IF(B7="","",+B7)</f>
        <v>新宿ドリーム</v>
      </c>
      <c r="J2" s="108"/>
      <c r="K2" s="109"/>
      <c r="L2" s="107" t="str">
        <f>+IF(B9="","",+B9)</f>
        <v>赤塚アントラーズ</v>
      </c>
      <c r="M2" s="108"/>
      <c r="N2" s="109"/>
      <c r="O2" s="107" t="str">
        <f>+IF(B11="","",+B11)</f>
        <v>興宮ファイターズ</v>
      </c>
      <c r="P2" s="108"/>
      <c r="Q2" s="109"/>
      <c r="R2" s="107" t="str">
        <f>+IF(B13="","",+B13)</f>
        <v>入谷レッズ</v>
      </c>
      <c r="S2" s="108"/>
      <c r="T2" s="109"/>
      <c r="U2" s="107" t="str">
        <f>+IF(B15="","",+B15)</f>
        <v>葛飾アニマルズ</v>
      </c>
      <c r="V2" s="108"/>
      <c r="W2" s="109"/>
      <c r="X2" s="107" t="str">
        <f>+IF(B17="","",+B17)</f>
        <v>出雲ライオンズ</v>
      </c>
      <c r="Y2" s="108"/>
      <c r="Z2" s="109"/>
      <c r="AA2" s="107" t="str">
        <f>+IF(B19="","",+B19)</f>
        <v>八潮ドリームキッズ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104">
        <v>1</v>
      </c>
      <c r="B3" s="105" t="str">
        <f>IF(データ２!B2="","",VLOOKUP(A3,データ２!$A$2:$B$162,2))</f>
        <v>レッドサンズ</v>
      </c>
      <c r="C3" s="98" t="s">
        <v>32</v>
      </c>
      <c r="D3" s="99"/>
      <c r="E3" s="100"/>
      <c r="F3" s="82"/>
      <c r="G3" s="83"/>
      <c r="H3" s="84"/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22" t="s">
        <v>34</v>
      </c>
      <c r="Y3" s="23" t="s">
        <v>33</v>
      </c>
      <c r="Z3" s="24">
        <v>5</v>
      </c>
      <c r="AA3" s="82"/>
      <c r="AB3" s="83"/>
      <c r="AC3" s="84"/>
      <c r="AD3" s="96">
        <f>COUNTIF(C3:AC4,"○")</f>
        <v>2</v>
      </c>
      <c r="AE3" s="94">
        <f>COUNTIF(C3:AC4,"●")</f>
        <v>0</v>
      </c>
      <c r="AF3" s="94">
        <f>COUNTIF(C3:AC4,"△")</f>
        <v>0</v>
      </c>
      <c r="AG3" s="94">
        <f>+AD3*3+AF3*1</f>
        <v>6</v>
      </c>
      <c r="AH3" s="94">
        <f>+E4+H4+K4+N4+Q4+T4+W4+AC4</f>
        <v>7</v>
      </c>
      <c r="AI3" s="94">
        <f>+C4+F4+I4+L4+O4+R4+U4+AA4</f>
        <v>14</v>
      </c>
      <c r="AJ3" s="94">
        <f>+RANK(AG3,$AG$3:$AG$20,0)</f>
        <v>1</v>
      </c>
    </row>
    <row r="4" spans="1:36" ht="15.75" customHeight="1">
      <c r="A4" s="104"/>
      <c r="B4" s="106"/>
      <c r="C4" s="101"/>
      <c r="D4" s="102"/>
      <c r="E4" s="103"/>
      <c r="F4" s="85">
        <v>5</v>
      </c>
      <c r="G4" s="86" t="s">
        <v>583</v>
      </c>
      <c r="H4" s="87">
        <v>4</v>
      </c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25"/>
      <c r="Y4" s="26" t="s">
        <v>33</v>
      </c>
      <c r="Z4" s="27"/>
      <c r="AA4" s="85">
        <v>9</v>
      </c>
      <c r="AB4" s="86" t="s">
        <v>583</v>
      </c>
      <c r="AC4" s="87">
        <v>3</v>
      </c>
      <c r="AD4" s="97"/>
      <c r="AE4" s="95"/>
      <c r="AF4" s="95"/>
      <c r="AG4" s="95"/>
      <c r="AH4" s="95"/>
      <c r="AI4" s="95"/>
      <c r="AJ4" s="95"/>
    </row>
    <row r="5" spans="1:36" ht="15.75" customHeight="1">
      <c r="A5" s="104">
        <v>2</v>
      </c>
      <c r="B5" s="105" t="str">
        <f>IF(データ２!B4="","",VLOOKUP(A5,データ２!$A$2:$B$162,2))</f>
        <v>高輪クラブ</v>
      </c>
      <c r="C5" s="76"/>
      <c r="D5" s="77"/>
      <c r="E5" s="78"/>
      <c r="F5" s="98" t="s">
        <v>32</v>
      </c>
      <c r="G5" s="99"/>
      <c r="H5" s="100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96">
        <f>COUNTIF(C5:AC6,"○")</f>
        <v>0</v>
      </c>
      <c r="AE5" s="94">
        <f>COUNTIF(C5:AC6,"●")</f>
        <v>1</v>
      </c>
      <c r="AF5" s="94">
        <f>COUNTIF(C5:AC6,"△")</f>
        <v>0</v>
      </c>
      <c r="AG5" s="94">
        <f>+AD5*3+AF5*1</f>
        <v>0</v>
      </c>
      <c r="AH5" s="94">
        <f>+E6+H6+K6+N6+Q6+T6+W6+AC6</f>
        <v>5</v>
      </c>
      <c r="AI5" s="94">
        <f>+C6+F6+I6+L6+O6+R6+U6+AA6</f>
        <v>4</v>
      </c>
      <c r="AJ5" s="94">
        <v>7</v>
      </c>
    </row>
    <row r="6" spans="1:36" ht="15.75" customHeight="1">
      <c r="A6" s="104"/>
      <c r="B6" s="106"/>
      <c r="C6" s="79">
        <v>4</v>
      </c>
      <c r="D6" s="80" t="s">
        <v>581</v>
      </c>
      <c r="E6" s="81">
        <v>5</v>
      </c>
      <c r="F6" s="101"/>
      <c r="G6" s="102"/>
      <c r="H6" s="103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97"/>
      <c r="AE6" s="95"/>
      <c r="AF6" s="95"/>
      <c r="AG6" s="95"/>
      <c r="AH6" s="95"/>
      <c r="AI6" s="95"/>
      <c r="AJ6" s="95"/>
    </row>
    <row r="7" spans="1:36" ht="15.75" customHeight="1">
      <c r="A7" s="104">
        <v>3</v>
      </c>
      <c r="B7" s="105" t="str">
        <f>IF(データ２!B6="","",VLOOKUP(A7,データ２!$A$2:$B$162,2))</f>
        <v>新宿ドリーム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8" t="s">
        <v>32</v>
      </c>
      <c r="J7" s="99"/>
      <c r="K7" s="100"/>
      <c r="L7" s="22" t="s">
        <v>34</v>
      </c>
      <c r="M7" s="23" t="s">
        <v>33</v>
      </c>
      <c r="N7" s="24">
        <v>21</v>
      </c>
      <c r="O7" s="22" t="s">
        <v>34</v>
      </c>
      <c r="P7" s="23" t="s">
        <v>33</v>
      </c>
      <c r="Q7" s="24">
        <v>15</v>
      </c>
      <c r="R7" s="82"/>
      <c r="S7" s="83"/>
      <c r="T7" s="84"/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96">
        <f>COUNTIF(C7:AC8,"○")</f>
        <v>1</v>
      </c>
      <c r="AE7" s="94">
        <f>COUNTIF(C7:AC8,"●")</f>
        <v>0</v>
      </c>
      <c r="AF7" s="94">
        <f>COUNTIF(C7:AC8,"△")</f>
        <v>0</v>
      </c>
      <c r="AG7" s="94">
        <f>+AD7*3+AF7*1</f>
        <v>3</v>
      </c>
      <c r="AH7" s="94">
        <f>+E8+H8+K8+N8+Q8+T8+W8+AC8</f>
        <v>2</v>
      </c>
      <c r="AI7" s="94">
        <f>+C8+F8+I8+L8+O8+R8+U8+AA8</f>
        <v>9</v>
      </c>
      <c r="AJ7" s="94">
        <f>+RANK(AG7,$AG$3:$AG$20,0)</f>
        <v>2</v>
      </c>
    </row>
    <row r="8" spans="1:36" ht="15.75" customHeight="1">
      <c r="A8" s="104"/>
      <c r="B8" s="106"/>
      <c r="C8" s="25"/>
      <c r="D8" s="26" t="s">
        <v>33</v>
      </c>
      <c r="E8" s="27"/>
      <c r="F8" s="25"/>
      <c r="G8" s="26" t="s">
        <v>33</v>
      </c>
      <c r="H8" s="27"/>
      <c r="I8" s="101"/>
      <c r="J8" s="102"/>
      <c r="K8" s="103"/>
      <c r="L8" s="25"/>
      <c r="M8" s="26" t="s">
        <v>33</v>
      </c>
      <c r="N8" s="27"/>
      <c r="O8" s="25"/>
      <c r="P8" s="26" t="s">
        <v>33</v>
      </c>
      <c r="Q8" s="27"/>
      <c r="R8" s="85">
        <v>9</v>
      </c>
      <c r="S8" s="86" t="s">
        <v>582</v>
      </c>
      <c r="T8" s="87">
        <v>2</v>
      </c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97"/>
      <c r="AE8" s="95"/>
      <c r="AF8" s="95"/>
      <c r="AG8" s="95"/>
      <c r="AH8" s="95"/>
      <c r="AI8" s="95"/>
      <c r="AJ8" s="95"/>
    </row>
    <row r="9" spans="1:36" ht="15.75" customHeight="1">
      <c r="A9" s="104">
        <v>4</v>
      </c>
      <c r="B9" s="105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98" t="s">
        <v>32</v>
      </c>
      <c r="M9" s="99"/>
      <c r="N9" s="100"/>
      <c r="O9" s="22" t="s">
        <v>34</v>
      </c>
      <c r="P9" s="23" t="s">
        <v>33</v>
      </c>
      <c r="Q9" s="24">
        <v>8</v>
      </c>
      <c r="R9" s="22" t="s">
        <v>34</v>
      </c>
      <c r="S9" s="23" t="s">
        <v>33</v>
      </c>
      <c r="T9" s="24">
        <v>4</v>
      </c>
      <c r="U9" s="82"/>
      <c r="V9" s="83"/>
      <c r="W9" s="84"/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96">
        <f>COUNTIF(C9:AC10,"○")</f>
        <v>1</v>
      </c>
      <c r="AE9" s="94">
        <f>COUNTIF(C9:AC10,"●")</f>
        <v>0</v>
      </c>
      <c r="AF9" s="94">
        <f>COUNTIF(C9:AC10,"△")</f>
        <v>0</v>
      </c>
      <c r="AG9" s="94">
        <f>+AD9*3+AF9*1</f>
        <v>3</v>
      </c>
      <c r="AH9" s="94">
        <f>+E10+H10+K10+N10+Q10+T10+W10+AC10</f>
        <v>4</v>
      </c>
      <c r="AI9" s="94">
        <f>+C10+F10+I10+L10+O10+R10+U10+AA10</f>
        <v>16</v>
      </c>
      <c r="AJ9" s="94">
        <v>3</v>
      </c>
    </row>
    <row r="10" spans="1:36" ht="15.75" customHeight="1">
      <c r="A10" s="104"/>
      <c r="B10" s="106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101"/>
      <c r="M10" s="102"/>
      <c r="N10" s="103"/>
      <c r="O10" s="25"/>
      <c r="P10" s="26" t="s">
        <v>33</v>
      </c>
      <c r="Q10" s="27"/>
      <c r="R10" s="25"/>
      <c r="S10" s="26" t="s">
        <v>33</v>
      </c>
      <c r="T10" s="27"/>
      <c r="U10" s="85">
        <v>16</v>
      </c>
      <c r="V10" s="86" t="s">
        <v>583</v>
      </c>
      <c r="W10" s="87">
        <v>4</v>
      </c>
      <c r="X10" s="25"/>
      <c r="Y10" s="26" t="s">
        <v>33</v>
      </c>
      <c r="Z10" s="27"/>
      <c r="AA10" s="25"/>
      <c r="AB10" s="26" t="s">
        <v>33</v>
      </c>
      <c r="AC10" s="27"/>
      <c r="AD10" s="97"/>
      <c r="AE10" s="95"/>
      <c r="AF10" s="95"/>
      <c r="AG10" s="95"/>
      <c r="AH10" s="95"/>
      <c r="AI10" s="95"/>
      <c r="AJ10" s="95"/>
    </row>
    <row r="11" spans="1:36" ht="15.75" customHeight="1">
      <c r="A11" s="104">
        <v>5</v>
      </c>
      <c r="B11" s="105" t="str">
        <f>IF(データ２!B10="","",VLOOKUP(A11,データ２!$A$2:$B$162,2))</f>
        <v>興宮ファイターズ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22" t="s">
        <v>34</v>
      </c>
      <c r="AB11" s="23" t="s">
        <v>33</v>
      </c>
      <c r="AC11" s="24">
        <v>27</v>
      </c>
      <c r="AD11" s="96">
        <f>COUNTIF(C11:AC12,"○")</f>
        <v>0</v>
      </c>
      <c r="AE11" s="94">
        <f>COUNTIF(C11:AC12,"●")</f>
        <v>0</v>
      </c>
      <c r="AF11" s="94">
        <f>COUNTIF(C11:AC12,"△")</f>
        <v>0</v>
      </c>
      <c r="AG11" s="94">
        <f>+AD11*3+AF11*1</f>
        <v>0</v>
      </c>
      <c r="AH11" s="94">
        <f>+E12+H12+K12+N12+Q12+T12+W12+AC12</f>
        <v>0</v>
      </c>
      <c r="AI11" s="94">
        <f>+C12+F12+I12+L12+O12+R12+U12+AA12</f>
        <v>0</v>
      </c>
      <c r="AJ11" s="94">
        <v>5</v>
      </c>
    </row>
    <row r="12" spans="1:36" ht="15.75" customHeight="1">
      <c r="A12" s="104"/>
      <c r="B12" s="106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1"/>
      <c r="P12" s="102"/>
      <c r="Q12" s="103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25"/>
      <c r="AB12" s="26" t="s">
        <v>33</v>
      </c>
      <c r="AC12" s="27"/>
      <c r="AD12" s="97"/>
      <c r="AE12" s="95"/>
      <c r="AF12" s="95"/>
      <c r="AG12" s="95"/>
      <c r="AH12" s="95"/>
      <c r="AI12" s="95"/>
      <c r="AJ12" s="95"/>
    </row>
    <row r="13" spans="1:36" ht="15.75" customHeight="1">
      <c r="A13" s="104">
        <v>6</v>
      </c>
      <c r="B13" s="105" t="str">
        <f>IF(データ２!B12="","",VLOOKUP(A13,データ２!$A$2:$B$162,2))</f>
        <v>入谷レッズ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76"/>
      <c r="J13" s="77"/>
      <c r="K13" s="78"/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96">
        <f>COUNTIF(C13:AC14,"○")</f>
        <v>0</v>
      </c>
      <c r="AE13" s="94">
        <f>COUNTIF(C13:AC14,"●")</f>
        <v>1</v>
      </c>
      <c r="AF13" s="94">
        <f>COUNTIF(C13:AC14,"△")</f>
        <v>0</v>
      </c>
      <c r="AG13" s="94">
        <f>+AD13*3+AF13*1</f>
        <v>0</v>
      </c>
      <c r="AH13" s="94">
        <f>+E14+H14+K14+N14+Q14+T14+W14+AC14</f>
        <v>9</v>
      </c>
      <c r="AI13" s="94">
        <f>+C14+F14+I14+L14+O14+R14+U14+AA14</f>
        <v>2</v>
      </c>
      <c r="AJ13" s="94">
        <v>8</v>
      </c>
    </row>
    <row r="14" spans="1:36" ht="15.75" customHeight="1">
      <c r="A14" s="104"/>
      <c r="B14" s="106"/>
      <c r="C14" s="25"/>
      <c r="D14" s="26" t="s">
        <v>33</v>
      </c>
      <c r="E14" s="27"/>
      <c r="F14" s="25"/>
      <c r="G14" s="26" t="s">
        <v>33</v>
      </c>
      <c r="H14" s="27"/>
      <c r="I14" s="79">
        <v>2</v>
      </c>
      <c r="J14" s="80" t="s">
        <v>581</v>
      </c>
      <c r="K14" s="81">
        <v>9</v>
      </c>
      <c r="L14" s="25"/>
      <c r="M14" s="26" t="s">
        <v>33</v>
      </c>
      <c r="N14" s="27"/>
      <c r="O14" s="25"/>
      <c r="P14" s="26" t="s">
        <v>33</v>
      </c>
      <c r="Q14" s="27"/>
      <c r="R14" s="101"/>
      <c r="S14" s="102"/>
      <c r="T14" s="103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97"/>
      <c r="AE14" s="95"/>
      <c r="AF14" s="95"/>
      <c r="AG14" s="95"/>
      <c r="AH14" s="95"/>
      <c r="AI14" s="95"/>
      <c r="AJ14" s="95"/>
    </row>
    <row r="15" spans="1:36" ht="15.75" customHeight="1">
      <c r="A15" s="104">
        <v>7</v>
      </c>
      <c r="B15" s="105" t="str">
        <f>IF(データ２!B14="","",VLOOKUP(A15,データ２!$A$2:$B$162,2))</f>
        <v>葛飾アニマルズ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6"/>
      <c r="M15" s="77"/>
      <c r="N15" s="78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8" t="s">
        <v>32</v>
      </c>
      <c r="V15" s="99"/>
      <c r="W15" s="100"/>
      <c r="X15" s="22" t="s">
        <v>34</v>
      </c>
      <c r="Y15" s="23" t="s">
        <v>33</v>
      </c>
      <c r="Z15" s="24">
        <v>32</v>
      </c>
      <c r="AA15" s="76"/>
      <c r="AB15" s="77"/>
      <c r="AC15" s="78"/>
      <c r="AD15" s="96">
        <f>COUNTIF(C15:AC16,"○")</f>
        <v>0</v>
      </c>
      <c r="AE15" s="94">
        <f>COUNTIF(C15:AC16,"●")</f>
        <v>2</v>
      </c>
      <c r="AF15" s="94">
        <f>COUNTIF(C15:AC16,"△")</f>
        <v>0</v>
      </c>
      <c r="AG15" s="94">
        <f>+AD15*3+AF15*1</f>
        <v>0</v>
      </c>
      <c r="AH15" s="94">
        <f>+E16+H16+K16+N16+Q16+T16+W16+AC16</f>
        <v>29</v>
      </c>
      <c r="AI15" s="94">
        <f>+C16+F16+I16+L16+O16+R16+U16+AA16</f>
        <v>6</v>
      </c>
      <c r="AJ15" s="94">
        <v>9</v>
      </c>
    </row>
    <row r="16" spans="1:36" ht="15.75" customHeight="1">
      <c r="A16" s="104"/>
      <c r="B16" s="106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79">
        <v>4</v>
      </c>
      <c r="M16" s="80" t="s">
        <v>581</v>
      </c>
      <c r="N16" s="81">
        <v>16</v>
      </c>
      <c r="O16" s="25"/>
      <c r="P16" s="26" t="s">
        <v>33</v>
      </c>
      <c r="Q16" s="27"/>
      <c r="R16" s="25"/>
      <c r="S16" s="26" t="s">
        <v>33</v>
      </c>
      <c r="T16" s="27"/>
      <c r="U16" s="101"/>
      <c r="V16" s="102"/>
      <c r="W16" s="103"/>
      <c r="X16" s="25"/>
      <c r="Y16" s="26" t="s">
        <v>33</v>
      </c>
      <c r="Z16" s="27"/>
      <c r="AA16" s="79">
        <v>2</v>
      </c>
      <c r="AB16" s="80" t="s">
        <v>578</v>
      </c>
      <c r="AC16" s="81">
        <v>13</v>
      </c>
      <c r="AD16" s="97"/>
      <c r="AE16" s="95"/>
      <c r="AF16" s="95"/>
      <c r="AG16" s="95"/>
      <c r="AH16" s="95"/>
      <c r="AI16" s="95"/>
      <c r="AJ16" s="95"/>
    </row>
    <row r="17" spans="1:36" ht="15.75" customHeight="1">
      <c r="A17" s="104">
        <v>8</v>
      </c>
      <c r="B17" s="105" t="s">
        <v>490</v>
      </c>
      <c r="C17" s="22" t="s">
        <v>34</v>
      </c>
      <c r="D17" s="23" t="s">
        <v>33</v>
      </c>
      <c r="E17" s="24">
        <v>5</v>
      </c>
      <c r="F17" s="22" t="s">
        <v>34</v>
      </c>
      <c r="G17" s="23" t="s">
        <v>33</v>
      </c>
      <c r="H17" s="24">
        <v>2</v>
      </c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96">
        <f>COUNTIF(C17:AC18,"○")</f>
        <v>0</v>
      </c>
      <c r="AE17" s="94">
        <f>COUNTIF(C17:AC18,"●")</f>
        <v>0</v>
      </c>
      <c r="AF17" s="94">
        <f>COUNTIF(C17:AC18,"△")</f>
        <v>0</v>
      </c>
      <c r="AG17" s="94">
        <f>+AD17*3+AF17*1</f>
        <v>0</v>
      </c>
      <c r="AH17" s="94">
        <f>+E18+H18+K18+N18+Q18+T18+W18+AC18</f>
        <v>0</v>
      </c>
      <c r="AI17" s="94">
        <f>+C18+F18+I18+L18+O18+R18+U18+AA18</f>
        <v>0</v>
      </c>
      <c r="AJ17" s="94">
        <f>+RANK(AG17,$AG$3:$AG$20,0)</f>
        <v>5</v>
      </c>
    </row>
    <row r="18" spans="1:36" ht="15.75" customHeight="1">
      <c r="A18" s="104"/>
      <c r="B18" s="106"/>
      <c r="C18" s="25"/>
      <c r="D18" s="26" t="s">
        <v>33</v>
      </c>
      <c r="E18" s="27"/>
      <c r="F18" s="25"/>
      <c r="G18" s="26" t="s">
        <v>33</v>
      </c>
      <c r="H18" s="27"/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101"/>
      <c r="Y18" s="102"/>
      <c r="Z18" s="103"/>
      <c r="AA18" s="25"/>
      <c r="AB18" s="26" t="s">
        <v>33</v>
      </c>
      <c r="AC18" s="27"/>
      <c r="AD18" s="97"/>
      <c r="AE18" s="95"/>
      <c r="AF18" s="95"/>
      <c r="AG18" s="95"/>
      <c r="AH18" s="95"/>
      <c r="AI18" s="95"/>
      <c r="AJ18" s="95"/>
    </row>
    <row r="19" spans="1:36" ht="15.75" customHeight="1">
      <c r="A19" s="104">
        <v>9</v>
      </c>
      <c r="B19" s="105" t="s">
        <v>561</v>
      </c>
      <c r="C19" s="76"/>
      <c r="D19" s="77"/>
      <c r="E19" s="78"/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82"/>
      <c r="V19" s="83"/>
      <c r="W19" s="84"/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96">
        <f>COUNTIF(C19:AC20,"○")</f>
        <v>1</v>
      </c>
      <c r="AE19" s="94">
        <f>COUNTIF(C19:AC20,"●")</f>
        <v>1</v>
      </c>
      <c r="AF19" s="94">
        <f>COUNTIF(C19:AC20,"△")</f>
        <v>0</v>
      </c>
      <c r="AG19" s="94">
        <f>+AD19*3+AF19*1</f>
        <v>3</v>
      </c>
      <c r="AH19" s="94">
        <f>+E20+H20+K20+N20+Q20+T20+W20+AC20</f>
        <v>11</v>
      </c>
      <c r="AI19" s="94">
        <f>+C20+F20+I20+L20+O20+R20+U20+AA20</f>
        <v>16</v>
      </c>
      <c r="AJ19" s="94">
        <v>4</v>
      </c>
    </row>
    <row r="20" spans="1:36" ht="15.75" customHeight="1">
      <c r="A20" s="104"/>
      <c r="B20" s="106"/>
      <c r="C20" s="79">
        <v>3</v>
      </c>
      <c r="D20" s="80" t="s">
        <v>581</v>
      </c>
      <c r="E20" s="81">
        <v>9</v>
      </c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25"/>
      <c r="P20" s="26" t="s">
        <v>33</v>
      </c>
      <c r="Q20" s="27"/>
      <c r="R20" s="25"/>
      <c r="S20" s="26" t="s">
        <v>33</v>
      </c>
      <c r="T20" s="27"/>
      <c r="U20" s="85">
        <v>13</v>
      </c>
      <c r="V20" s="86" t="s">
        <v>579</v>
      </c>
      <c r="W20" s="87">
        <v>2</v>
      </c>
      <c r="X20" s="25"/>
      <c r="Y20" s="26" t="s">
        <v>33</v>
      </c>
      <c r="Z20" s="27"/>
      <c r="AA20" s="101"/>
      <c r="AB20" s="102"/>
      <c r="AC20" s="103"/>
      <c r="AD20" s="97"/>
      <c r="AE20" s="95"/>
      <c r="AF20" s="95"/>
      <c r="AG20" s="95"/>
      <c r="AH20" s="95"/>
      <c r="AI20" s="95"/>
      <c r="AJ20" s="95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5</v>
      </c>
      <c r="AE21" s="16">
        <f>SUM(AE3:AE20)</f>
        <v>5</v>
      </c>
      <c r="AF21" s="16">
        <f>SUM(AF3:AF20)</f>
        <v>0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3.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107" t="str">
        <f>+IF(B34="","",+B34)</f>
        <v>品川ツインバード</v>
      </c>
      <c r="D33" s="108"/>
      <c r="E33" s="109"/>
      <c r="F33" s="107" t="str">
        <f>+IF(B36="","",+B36)</f>
        <v>鎌倉ヴィクトリー</v>
      </c>
      <c r="G33" s="108"/>
      <c r="H33" s="109"/>
      <c r="I33" s="107" t="str">
        <f>+IF(B38="","",+B38)</f>
        <v>船四アタックス</v>
      </c>
      <c r="J33" s="108"/>
      <c r="K33" s="109"/>
      <c r="L33" s="107" t="str">
        <f>+IF(B40="","",+B40)</f>
        <v>東王ジュニア</v>
      </c>
      <c r="M33" s="108"/>
      <c r="N33" s="109"/>
      <c r="O33" s="107" t="str">
        <f>+IF(B42="","",+B42)</f>
        <v>高島エイト</v>
      </c>
      <c r="P33" s="108"/>
      <c r="Q33" s="109"/>
      <c r="R33" s="107" t="str">
        <f>+IF(B44="","",+B44)</f>
        <v>桃五少年野球クラブ</v>
      </c>
      <c r="S33" s="108"/>
      <c r="T33" s="109"/>
      <c r="U33" s="107" t="str">
        <f>+IF(B46="","",+B46)</f>
        <v>レッドファイヤーズ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新宿サニー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104">
        <v>10</v>
      </c>
      <c r="B34" s="105" t="str">
        <f>IF(データ２!B20="","",VLOOKUP(A34,データ２!$A$2:$B$162,2))</f>
        <v>品川ツインバード</v>
      </c>
      <c r="C34" s="98" t="s">
        <v>32</v>
      </c>
      <c r="D34" s="99"/>
      <c r="E34" s="100"/>
      <c r="F34" s="22" t="s">
        <v>312</v>
      </c>
      <c r="G34" s="23" t="s">
        <v>33</v>
      </c>
      <c r="H34" s="24">
        <v>35</v>
      </c>
      <c r="I34" s="22" t="s">
        <v>312</v>
      </c>
      <c r="J34" s="23" t="s">
        <v>33</v>
      </c>
      <c r="K34" s="24">
        <v>33</v>
      </c>
      <c r="L34" s="22" t="s">
        <v>312</v>
      </c>
      <c r="M34" s="23" t="s">
        <v>33</v>
      </c>
      <c r="N34" s="24">
        <v>29</v>
      </c>
      <c r="O34" s="76"/>
      <c r="P34" s="77"/>
      <c r="Q34" s="78"/>
      <c r="R34" s="22" t="s">
        <v>312</v>
      </c>
      <c r="S34" s="23" t="s">
        <v>33</v>
      </c>
      <c r="T34" s="24">
        <v>19</v>
      </c>
      <c r="U34" s="22" t="s">
        <v>312</v>
      </c>
      <c r="V34" s="23" t="s">
        <v>33</v>
      </c>
      <c r="W34" s="24">
        <v>13</v>
      </c>
      <c r="X34" s="22" t="s">
        <v>312</v>
      </c>
      <c r="Y34" s="23" t="s">
        <v>33</v>
      </c>
      <c r="Z34" s="24">
        <v>5</v>
      </c>
      <c r="AA34" s="22" t="s">
        <v>312</v>
      </c>
      <c r="AB34" s="23" t="s">
        <v>33</v>
      </c>
      <c r="AC34" s="24">
        <v>1</v>
      </c>
      <c r="AD34" s="96">
        <f>COUNTIF(C34:AC35,"○")</f>
        <v>0</v>
      </c>
      <c r="AE34" s="94">
        <f>COUNTIF(C34:AC35,"●")</f>
        <v>1</v>
      </c>
      <c r="AF34" s="94">
        <f>COUNTIF(C34:AC35,"△")</f>
        <v>0</v>
      </c>
      <c r="AG34" s="94">
        <f>+AD34*3+AF34*1</f>
        <v>0</v>
      </c>
      <c r="AH34" s="94">
        <f>+E35+H35+K35+N35+Q35+T35+W35+AC35</f>
        <v>6</v>
      </c>
      <c r="AI34" s="94">
        <f>+C35+F35+I35+L35+O35+R35+U35+AA35</f>
        <v>5</v>
      </c>
      <c r="AJ34" s="94">
        <v>8</v>
      </c>
    </row>
    <row r="35" spans="1:36" ht="15.75" customHeight="1">
      <c r="A35" s="104"/>
      <c r="B35" s="106"/>
      <c r="C35" s="101"/>
      <c r="D35" s="102"/>
      <c r="E35" s="103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79">
        <v>5</v>
      </c>
      <c r="P35" s="80" t="s">
        <v>576</v>
      </c>
      <c r="Q35" s="81">
        <v>6</v>
      </c>
      <c r="R35" s="25"/>
      <c r="S35" s="26" t="s">
        <v>33</v>
      </c>
      <c r="T35" s="27"/>
      <c r="U35" s="25"/>
      <c r="V35" s="26" t="s">
        <v>33</v>
      </c>
      <c r="W35" s="27"/>
      <c r="X35" s="25"/>
      <c r="Y35" s="26" t="s">
        <v>33</v>
      </c>
      <c r="Z35" s="27"/>
      <c r="AA35" s="25"/>
      <c r="AB35" s="26" t="s">
        <v>33</v>
      </c>
      <c r="AC35" s="27"/>
      <c r="AD35" s="97"/>
      <c r="AE35" s="95"/>
      <c r="AF35" s="95"/>
      <c r="AG35" s="95"/>
      <c r="AH35" s="95"/>
      <c r="AI35" s="95"/>
      <c r="AJ35" s="95"/>
    </row>
    <row r="36" spans="1:36" ht="15.75" customHeight="1">
      <c r="A36" s="104">
        <v>11</v>
      </c>
      <c r="B36" s="105" t="str">
        <f>IF(データ２!B22="","",VLOOKUP(A36,データ２!$A$2:$B$162,2))</f>
        <v>鎌倉ヴィクトリー</v>
      </c>
      <c r="C36" s="22" t="s">
        <v>312</v>
      </c>
      <c r="D36" s="23" t="s">
        <v>33</v>
      </c>
      <c r="E36" s="24">
        <v>35</v>
      </c>
      <c r="F36" s="98" t="s">
        <v>32</v>
      </c>
      <c r="G36" s="99"/>
      <c r="H36" s="100"/>
      <c r="I36" s="88"/>
      <c r="J36" s="89"/>
      <c r="K36" s="90"/>
      <c r="L36" s="22" t="s">
        <v>312</v>
      </c>
      <c r="M36" s="23" t="s">
        <v>33</v>
      </c>
      <c r="N36" s="24">
        <v>26</v>
      </c>
      <c r="O36" s="22" t="s">
        <v>312</v>
      </c>
      <c r="P36" s="23" t="s">
        <v>33</v>
      </c>
      <c r="Q36" s="24">
        <v>20</v>
      </c>
      <c r="R36" s="22" t="s">
        <v>312</v>
      </c>
      <c r="S36" s="23" t="s">
        <v>33</v>
      </c>
      <c r="T36" s="24">
        <v>14</v>
      </c>
      <c r="U36" s="22" t="s">
        <v>312</v>
      </c>
      <c r="V36" s="23" t="s">
        <v>33</v>
      </c>
      <c r="W36" s="24">
        <v>6</v>
      </c>
      <c r="X36" s="22" t="s">
        <v>312</v>
      </c>
      <c r="Y36" s="23" t="s">
        <v>33</v>
      </c>
      <c r="Z36" s="24">
        <v>2</v>
      </c>
      <c r="AA36" s="82"/>
      <c r="AB36" s="83"/>
      <c r="AC36" s="84"/>
      <c r="AD36" s="96">
        <f>COUNTIF(C36:AC37,"○")</f>
        <v>1</v>
      </c>
      <c r="AE36" s="94">
        <f>COUNTIF(C36:AC37,"●")</f>
        <v>0</v>
      </c>
      <c r="AF36" s="94">
        <f>COUNTIF(C36:AC37,"△")</f>
        <v>1</v>
      </c>
      <c r="AG36" s="94">
        <f>+AD36*3+AF36*1</f>
        <v>4</v>
      </c>
      <c r="AH36" s="94">
        <f>+E37+H37+K37+N37+Q37+T37+W37+AC37</f>
        <v>10</v>
      </c>
      <c r="AI36" s="94">
        <f>+C37+F37+I37+L37+O37+R37+U37+AA37</f>
        <v>16</v>
      </c>
      <c r="AJ36" s="94">
        <v>2</v>
      </c>
    </row>
    <row r="37" spans="1:36" ht="15.75" customHeight="1">
      <c r="A37" s="104"/>
      <c r="B37" s="106"/>
      <c r="C37" s="25"/>
      <c r="D37" s="26" t="s">
        <v>33</v>
      </c>
      <c r="E37" s="27"/>
      <c r="F37" s="101"/>
      <c r="G37" s="102"/>
      <c r="H37" s="103"/>
      <c r="I37" s="91">
        <v>7</v>
      </c>
      <c r="J37" s="92" t="s">
        <v>580</v>
      </c>
      <c r="K37" s="93">
        <v>7</v>
      </c>
      <c r="L37" s="25"/>
      <c r="M37" s="26" t="s">
        <v>33</v>
      </c>
      <c r="N37" s="27"/>
      <c r="O37" s="25"/>
      <c r="P37" s="26" t="s">
        <v>33</v>
      </c>
      <c r="Q37" s="27"/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85">
        <v>9</v>
      </c>
      <c r="AB37" s="86" t="s">
        <v>583</v>
      </c>
      <c r="AC37" s="87">
        <v>3</v>
      </c>
      <c r="AD37" s="97"/>
      <c r="AE37" s="95"/>
      <c r="AF37" s="95"/>
      <c r="AG37" s="95"/>
      <c r="AH37" s="95"/>
      <c r="AI37" s="95"/>
      <c r="AJ37" s="95"/>
    </row>
    <row r="38" spans="1:36" ht="15.75" customHeight="1">
      <c r="A38" s="104">
        <v>12</v>
      </c>
      <c r="B38" s="105" t="str">
        <f>IF(データ２!B24="","",VLOOKUP(A38,データ２!$A$2:$B$162,2))</f>
        <v>船四アタックス</v>
      </c>
      <c r="C38" s="22" t="s">
        <v>312</v>
      </c>
      <c r="D38" s="23" t="s">
        <v>33</v>
      </c>
      <c r="E38" s="24">
        <v>33</v>
      </c>
      <c r="F38" s="88"/>
      <c r="G38" s="89"/>
      <c r="H38" s="90"/>
      <c r="I38" s="98" t="s">
        <v>32</v>
      </c>
      <c r="J38" s="99"/>
      <c r="K38" s="100"/>
      <c r="L38" s="76"/>
      <c r="M38" s="77"/>
      <c r="N38" s="78"/>
      <c r="O38" s="22" t="s">
        <v>312</v>
      </c>
      <c r="P38" s="23" t="s">
        <v>33</v>
      </c>
      <c r="Q38" s="24">
        <v>15</v>
      </c>
      <c r="R38" s="22" t="s">
        <v>312</v>
      </c>
      <c r="S38" s="23" t="s">
        <v>33</v>
      </c>
      <c r="T38" s="24">
        <v>7</v>
      </c>
      <c r="U38" s="22" t="s">
        <v>312</v>
      </c>
      <c r="V38" s="23" t="s">
        <v>33</v>
      </c>
      <c r="W38" s="24">
        <v>3</v>
      </c>
      <c r="X38" s="22" t="s">
        <v>312</v>
      </c>
      <c r="Y38" s="23" t="s">
        <v>33</v>
      </c>
      <c r="Z38" s="24">
        <v>10</v>
      </c>
      <c r="AA38" s="22" t="s">
        <v>312</v>
      </c>
      <c r="AB38" s="23" t="s">
        <v>33</v>
      </c>
      <c r="AC38" s="24">
        <v>16</v>
      </c>
      <c r="AD38" s="96">
        <f>COUNTIF(C38:AC39,"○")</f>
        <v>0</v>
      </c>
      <c r="AE38" s="94">
        <f>COUNTIF(C38:AC39,"●")</f>
        <v>1</v>
      </c>
      <c r="AF38" s="94">
        <f>COUNTIF(C38:AC39,"△")</f>
        <v>1</v>
      </c>
      <c r="AG38" s="94">
        <f>+AD38*3+AF38*1</f>
        <v>1</v>
      </c>
      <c r="AH38" s="94">
        <f>+E39+H39+K39+N39+Q39+T39+W39+AC39</f>
        <v>21</v>
      </c>
      <c r="AI38" s="94">
        <f>+C39+F39+I39+L39+O39+R39+U39+AA39</f>
        <v>7</v>
      </c>
      <c r="AJ38" s="94">
        <v>4</v>
      </c>
    </row>
    <row r="39" spans="1:36" ht="15.75" customHeight="1">
      <c r="A39" s="104"/>
      <c r="B39" s="106"/>
      <c r="C39" s="25"/>
      <c r="D39" s="26" t="s">
        <v>33</v>
      </c>
      <c r="E39" s="27"/>
      <c r="F39" s="91">
        <v>7</v>
      </c>
      <c r="G39" s="92" t="s">
        <v>580</v>
      </c>
      <c r="H39" s="93">
        <v>7</v>
      </c>
      <c r="I39" s="101"/>
      <c r="J39" s="102"/>
      <c r="K39" s="103"/>
      <c r="L39" s="79">
        <v>0</v>
      </c>
      <c r="M39" s="80" t="s">
        <v>581</v>
      </c>
      <c r="N39" s="81">
        <v>14</v>
      </c>
      <c r="O39" s="25"/>
      <c r="P39" s="26" t="s">
        <v>33</v>
      </c>
      <c r="Q39" s="27"/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97"/>
      <c r="AE39" s="95"/>
      <c r="AF39" s="95"/>
      <c r="AG39" s="95"/>
      <c r="AH39" s="95"/>
      <c r="AI39" s="95"/>
      <c r="AJ39" s="95"/>
    </row>
    <row r="40" spans="1:36" ht="15.75" customHeight="1">
      <c r="A40" s="104">
        <v>13</v>
      </c>
      <c r="B40" s="105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22" t="s">
        <v>312</v>
      </c>
      <c r="G40" s="23" t="s">
        <v>33</v>
      </c>
      <c r="H40" s="24">
        <v>26</v>
      </c>
      <c r="I40" s="82"/>
      <c r="J40" s="83"/>
      <c r="K40" s="84"/>
      <c r="L40" s="98" t="s">
        <v>32</v>
      </c>
      <c r="M40" s="99"/>
      <c r="N40" s="100"/>
      <c r="O40" s="22" t="s">
        <v>312</v>
      </c>
      <c r="P40" s="23" t="s">
        <v>33</v>
      </c>
      <c r="Q40" s="24">
        <v>8</v>
      </c>
      <c r="R40" s="22" t="s">
        <v>312</v>
      </c>
      <c r="S40" s="23" t="s">
        <v>33</v>
      </c>
      <c r="T40" s="24">
        <v>4</v>
      </c>
      <c r="U40" s="22" t="s">
        <v>312</v>
      </c>
      <c r="V40" s="23" t="s">
        <v>33</v>
      </c>
      <c r="W40" s="24">
        <v>11</v>
      </c>
      <c r="X40" s="22" t="s">
        <v>312</v>
      </c>
      <c r="Y40" s="23" t="s">
        <v>33</v>
      </c>
      <c r="Z40" s="24">
        <v>17</v>
      </c>
      <c r="AA40" s="22" t="s">
        <v>312</v>
      </c>
      <c r="AB40" s="23" t="s">
        <v>33</v>
      </c>
      <c r="AC40" s="24">
        <v>22</v>
      </c>
      <c r="AD40" s="96">
        <f>COUNTIF(C40:AC41,"○")</f>
        <v>1</v>
      </c>
      <c r="AE40" s="94">
        <f>COUNTIF(C40:AC41,"●")</f>
        <v>0</v>
      </c>
      <c r="AF40" s="94">
        <f>COUNTIF(C40:AC41,"△")</f>
        <v>0</v>
      </c>
      <c r="AG40" s="94">
        <f>+AD40*3+AF40*1</f>
        <v>3</v>
      </c>
      <c r="AH40" s="94">
        <f>+E41+H41+K41+N41+Q41+T41+W41+AC41</f>
        <v>0</v>
      </c>
      <c r="AI40" s="94">
        <f>+C41+F41+I41+L41+O41+R41+U41+AA41</f>
        <v>14</v>
      </c>
      <c r="AJ40" s="94">
        <v>3</v>
      </c>
    </row>
    <row r="41" spans="1:36" ht="15.75" customHeight="1">
      <c r="A41" s="104"/>
      <c r="B41" s="106"/>
      <c r="C41" s="25"/>
      <c r="D41" s="26" t="s">
        <v>33</v>
      </c>
      <c r="E41" s="27"/>
      <c r="F41" s="25"/>
      <c r="G41" s="26" t="s">
        <v>33</v>
      </c>
      <c r="H41" s="27"/>
      <c r="I41" s="85">
        <v>14</v>
      </c>
      <c r="J41" s="86" t="s">
        <v>583</v>
      </c>
      <c r="K41" s="87">
        <v>0</v>
      </c>
      <c r="L41" s="101"/>
      <c r="M41" s="102"/>
      <c r="N41" s="103"/>
      <c r="O41" s="25"/>
      <c r="P41" s="26" t="s">
        <v>33</v>
      </c>
      <c r="Q41" s="27"/>
      <c r="R41" s="25"/>
      <c r="S41" s="26" t="s">
        <v>33</v>
      </c>
      <c r="T41" s="27"/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97"/>
      <c r="AE41" s="95"/>
      <c r="AF41" s="95"/>
      <c r="AG41" s="95"/>
      <c r="AH41" s="95"/>
      <c r="AI41" s="95"/>
      <c r="AJ41" s="95"/>
    </row>
    <row r="42" spans="1:36" ht="15.75" customHeight="1">
      <c r="A42" s="104">
        <v>14</v>
      </c>
      <c r="B42" s="105" t="str">
        <f>IF(データ２!B28="","",VLOOKUP(A42,データ２!$A$2:$B$162,2))</f>
        <v>高島エイト</v>
      </c>
      <c r="C42" s="82"/>
      <c r="D42" s="83"/>
      <c r="E42" s="84"/>
      <c r="F42" s="22" t="s">
        <v>312</v>
      </c>
      <c r="G42" s="23" t="s">
        <v>33</v>
      </c>
      <c r="H42" s="24">
        <v>20</v>
      </c>
      <c r="I42" s="22" t="s">
        <v>312</v>
      </c>
      <c r="J42" s="23" t="s">
        <v>33</v>
      </c>
      <c r="K42" s="24">
        <v>15</v>
      </c>
      <c r="L42" s="22" t="s">
        <v>312</v>
      </c>
      <c r="M42" s="23" t="s">
        <v>33</v>
      </c>
      <c r="N42" s="24">
        <v>8</v>
      </c>
      <c r="O42" s="98" t="s">
        <v>32</v>
      </c>
      <c r="P42" s="99"/>
      <c r="Q42" s="100"/>
      <c r="R42" s="22" t="s">
        <v>312</v>
      </c>
      <c r="S42" s="23" t="s">
        <v>33</v>
      </c>
      <c r="T42" s="24">
        <v>12</v>
      </c>
      <c r="U42" s="82"/>
      <c r="V42" s="83"/>
      <c r="W42" s="84"/>
      <c r="X42" s="22" t="s">
        <v>312</v>
      </c>
      <c r="Y42" s="23" t="s">
        <v>33</v>
      </c>
      <c r="Z42" s="24">
        <v>23</v>
      </c>
      <c r="AA42" s="22" t="s">
        <v>312</v>
      </c>
      <c r="AB42" s="23" t="s">
        <v>33</v>
      </c>
      <c r="AC42" s="24">
        <v>27</v>
      </c>
      <c r="AD42" s="96">
        <f>COUNTIF(C42:AC43,"○")</f>
        <v>2</v>
      </c>
      <c r="AE42" s="94">
        <f>COUNTIF(C42:AC43,"●")</f>
        <v>0</v>
      </c>
      <c r="AF42" s="94">
        <f>COUNTIF(C42:AC43,"△")</f>
        <v>0</v>
      </c>
      <c r="AG42" s="94">
        <f>+AD42*3+AF42*1</f>
        <v>6</v>
      </c>
      <c r="AH42" s="94">
        <f>+E43+H43+K43+N43+Q43+T43+W43+AC43</f>
        <v>15</v>
      </c>
      <c r="AI42" s="94">
        <f>+C43+F43+I43+L43+O43+R43+U43+AA43</f>
        <v>36</v>
      </c>
      <c r="AJ42" s="94">
        <v>1</v>
      </c>
    </row>
    <row r="43" spans="1:36" ht="15.75" customHeight="1">
      <c r="A43" s="104"/>
      <c r="B43" s="106"/>
      <c r="C43" s="85">
        <v>6</v>
      </c>
      <c r="D43" s="86" t="s">
        <v>577</v>
      </c>
      <c r="E43" s="87">
        <v>5</v>
      </c>
      <c r="F43" s="25"/>
      <c r="G43" s="26" t="s">
        <v>33</v>
      </c>
      <c r="H43" s="27"/>
      <c r="I43" s="25"/>
      <c r="J43" s="26" t="s">
        <v>33</v>
      </c>
      <c r="K43" s="27"/>
      <c r="L43" s="25"/>
      <c r="M43" s="26" t="s">
        <v>33</v>
      </c>
      <c r="N43" s="27"/>
      <c r="O43" s="101"/>
      <c r="P43" s="102"/>
      <c r="Q43" s="103"/>
      <c r="R43" s="25"/>
      <c r="S43" s="26" t="s">
        <v>33</v>
      </c>
      <c r="T43" s="27"/>
      <c r="U43" s="85">
        <v>30</v>
      </c>
      <c r="V43" s="86" t="s">
        <v>583</v>
      </c>
      <c r="W43" s="87">
        <v>10</v>
      </c>
      <c r="X43" s="25"/>
      <c r="Y43" s="26" t="s">
        <v>33</v>
      </c>
      <c r="Z43" s="27"/>
      <c r="AA43" s="25"/>
      <c r="AB43" s="26" t="s">
        <v>33</v>
      </c>
      <c r="AC43" s="27"/>
      <c r="AD43" s="97"/>
      <c r="AE43" s="95"/>
      <c r="AF43" s="95"/>
      <c r="AG43" s="95"/>
      <c r="AH43" s="95"/>
      <c r="AI43" s="95"/>
      <c r="AJ43" s="95"/>
    </row>
    <row r="44" spans="1:36" ht="15.75" customHeight="1">
      <c r="A44" s="104">
        <v>15</v>
      </c>
      <c r="B44" s="105" t="str">
        <f>IF(データ２!B30="","",VLOOKUP(A44,データ２!$A$2:$B$162,2))</f>
        <v>桃五少年野球クラブ</v>
      </c>
      <c r="C44" s="22" t="s">
        <v>312</v>
      </c>
      <c r="D44" s="23" t="s">
        <v>33</v>
      </c>
      <c r="E44" s="24">
        <v>19</v>
      </c>
      <c r="F44" s="22" t="s">
        <v>312</v>
      </c>
      <c r="G44" s="23" t="s">
        <v>33</v>
      </c>
      <c r="H44" s="24">
        <v>14</v>
      </c>
      <c r="I44" s="22" t="s">
        <v>312</v>
      </c>
      <c r="J44" s="23" t="s">
        <v>33</v>
      </c>
      <c r="K44" s="24">
        <v>7</v>
      </c>
      <c r="L44" s="22" t="s">
        <v>312</v>
      </c>
      <c r="M44" s="23" t="s">
        <v>33</v>
      </c>
      <c r="N44" s="24">
        <v>4</v>
      </c>
      <c r="O44" s="22" t="s">
        <v>312</v>
      </c>
      <c r="P44" s="23" t="s">
        <v>33</v>
      </c>
      <c r="Q44" s="24">
        <v>12</v>
      </c>
      <c r="R44" s="98" t="s">
        <v>32</v>
      </c>
      <c r="S44" s="99"/>
      <c r="T44" s="100"/>
      <c r="U44" s="22" t="s">
        <v>312</v>
      </c>
      <c r="V44" s="23" t="s">
        <v>33</v>
      </c>
      <c r="W44" s="24">
        <v>24</v>
      </c>
      <c r="X44" s="22" t="s">
        <v>312</v>
      </c>
      <c r="Y44" s="23" t="s">
        <v>33</v>
      </c>
      <c r="Z44" s="24">
        <v>28</v>
      </c>
      <c r="AA44" s="22" t="s">
        <v>312</v>
      </c>
      <c r="AB44" s="23" t="s">
        <v>33</v>
      </c>
      <c r="AC44" s="24">
        <v>31</v>
      </c>
      <c r="AD44" s="96">
        <f>COUNTIF(C44:AC45,"○")</f>
        <v>0</v>
      </c>
      <c r="AE44" s="94">
        <f>COUNTIF(C44:AC45,"●")</f>
        <v>0</v>
      </c>
      <c r="AF44" s="94">
        <f>COUNTIF(C44:AC45,"△")</f>
        <v>0</v>
      </c>
      <c r="AG44" s="94">
        <f>+AD44*3+AF44*1</f>
        <v>0</v>
      </c>
      <c r="AH44" s="94">
        <f>+E45+H45+K45+N45+Q45+T45+W45+AC45</f>
        <v>0</v>
      </c>
      <c r="AI44" s="94">
        <f>+C45+F45+I45+L45+O45+R45+U45+AA45</f>
        <v>0</v>
      </c>
      <c r="AJ44" s="94">
        <v>5</v>
      </c>
    </row>
    <row r="45" spans="1:36" ht="15.75" customHeight="1">
      <c r="A45" s="104"/>
      <c r="B45" s="106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25"/>
      <c r="M45" s="26" t="s">
        <v>33</v>
      </c>
      <c r="N45" s="27"/>
      <c r="O45" s="25"/>
      <c r="P45" s="26" t="s">
        <v>33</v>
      </c>
      <c r="Q45" s="27"/>
      <c r="R45" s="101"/>
      <c r="S45" s="102"/>
      <c r="T45" s="103"/>
      <c r="U45" s="25"/>
      <c r="V45" s="26" t="s">
        <v>33</v>
      </c>
      <c r="W45" s="27"/>
      <c r="X45" s="25"/>
      <c r="Y45" s="26" t="s">
        <v>33</v>
      </c>
      <c r="Z45" s="27"/>
      <c r="AA45" s="25"/>
      <c r="AB45" s="26" t="s">
        <v>33</v>
      </c>
      <c r="AC45" s="27"/>
      <c r="AD45" s="97"/>
      <c r="AE45" s="95"/>
      <c r="AF45" s="95"/>
      <c r="AG45" s="95"/>
      <c r="AH45" s="95"/>
      <c r="AI45" s="95"/>
      <c r="AJ45" s="95"/>
    </row>
    <row r="46" spans="1:36" ht="15.75" customHeight="1">
      <c r="A46" s="104">
        <v>16</v>
      </c>
      <c r="B46" s="105" t="str">
        <f>IF(データ２!B32="","",VLOOKUP(A46,データ２!$A$2:$B$162,2))</f>
        <v>レッドファイヤーズ</v>
      </c>
      <c r="C46" s="22" t="s">
        <v>312</v>
      </c>
      <c r="D46" s="23" t="s">
        <v>33</v>
      </c>
      <c r="E46" s="24">
        <v>13</v>
      </c>
      <c r="F46" s="22" t="s">
        <v>312</v>
      </c>
      <c r="G46" s="23" t="s">
        <v>33</v>
      </c>
      <c r="H46" s="24">
        <v>6</v>
      </c>
      <c r="I46" s="22" t="s">
        <v>312</v>
      </c>
      <c r="J46" s="23" t="s">
        <v>33</v>
      </c>
      <c r="K46" s="24">
        <v>3</v>
      </c>
      <c r="L46" s="22" t="s">
        <v>312</v>
      </c>
      <c r="M46" s="23" t="s">
        <v>33</v>
      </c>
      <c r="N46" s="24">
        <v>11</v>
      </c>
      <c r="O46" s="76"/>
      <c r="P46" s="77"/>
      <c r="Q46" s="78"/>
      <c r="R46" s="22" t="s">
        <v>312</v>
      </c>
      <c r="S46" s="23" t="s">
        <v>33</v>
      </c>
      <c r="T46" s="24">
        <v>24</v>
      </c>
      <c r="U46" s="98" t="s">
        <v>32</v>
      </c>
      <c r="V46" s="99"/>
      <c r="W46" s="100"/>
      <c r="X46" s="22" t="s">
        <v>312</v>
      </c>
      <c r="Y46" s="23" t="s">
        <v>33</v>
      </c>
      <c r="Z46" s="24">
        <v>32</v>
      </c>
      <c r="AA46" s="22" t="s">
        <v>312</v>
      </c>
      <c r="AB46" s="23" t="s">
        <v>33</v>
      </c>
      <c r="AC46" s="24">
        <v>34</v>
      </c>
      <c r="AD46" s="96">
        <f>COUNTIF(C46:AC47,"○")</f>
        <v>0</v>
      </c>
      <c r="AE46" s="94">
        <f>COUNTIF(C46:AC47,"●")</f>
        <v>1</v>
      </c>
      <c r="AF46" s="94">
        <f>COUNTIF(C46:AC47,"△")</f>
        <v>0</v>
      </c>
      <c r="AG46" s="94">
        <f>+AD46*3+AF46*1</f>
        <v>0</v>
      </c>
      <c r="AH46" s="94">
        <f>+E47+H47+K47+N47+Q47+T47+W47+AC47</f>
        <v>30</v>
      </c>
      <c r="AI46" s="94">
        <f>+C47+F47+I47+L47+O47+R47+U47+AA47</f>
        <v>10</v>
      </c>
      <c r="AJ46" s="94">
        <v>7</v>
      </c>
    </row>
    <row r="47" spans="1:36" ht="15.75" customHeight="1">
      <c r="A47" s="104"/>
      <c r="B47" s="106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79">
        <v>10</v>
      </c>
      <c r="P47" s="80" t="s">
        <v>581</v>
      </c>
      <c r="Q47" s="81">
        <v>30</v>
      </c>
      <c r="R47" s="25"/>
      <c r="S47" s="26" t="s">
        <v>33</v>
      </c>
      <c r="T47" s="27"/>
      <c r="U47" s="101"/>
      <c r="V47" s="102"/>
      <c r="W47" s="103"/>
      <c r="X47" s="25"/>
      <c r="Y47" s="26" t="s">
        <v>33</v>
      </c>
      <c r="Z47" s="27"/>
      <c r="AA47" s="25"/>
      <c r="AB47" s="26" t="s">
        <v>33</v>
      </c>
      <c r="AC47" s="27"/>
      <c r="AD47" s="97"/>
      <c r="AE47" s="95"/>
      <c r="AF47" s="95"/>
      <c r="AG47" s="95"/>
      <c r="AH47" s="95"/>
      <c r="AI47" s="95"/>
      <c r="AJ47" s="95"/>
    </row>
    <row r="48" spans="1:36" ht="15.75" customHeight="1">
      <c r="A48" s="104">
        <v>17</v>
      </c>
      <c r="B48" s="105" t="str">
        <f>IF(データ２!B34="","",VLOOKUP(A48,データ２!$A$2:$B$162,2))</f>
        <v>大森ファイターズ</v>
      </c>
      <c r="C48" s="22" t="s">
        <v>312</v>
      </c>
      <c r="D48" s="23" t="s">
        <v>33</v>
      </c>
      <c r="E48" s="24">
        <v>5</v>
      </c>
      <c r="F48" s="22" t="s">
        <v>312</v>
      </c>
      <c r="G48" s="23" t="s">
        <v>33</v>
      </c>
      <c r="H48" s="24">
        <v>2</v>
      </c>
      <c r="I48" s="22" t="s">
        <v>312</v>
      </c>
      <c r="J48" s="23" t="s">
        <v>33</v>
      </c>
      <c r="K48" s="24">
        <v>10</v>
      </c>
      <c r="L48" s="22" t="s">
        <v>312</v>
      </c>
      <c r="M48" s="23" t="s">
        <v>33</v>
      </c>
      <c r="N48" s="24">
        <v>17</v>
      </c>
      <c r="O48" s="22" t="s">
        <v>312</v>
      </c>
      <c r="P48" s="23" t="s">
        <v>33</v>
      </c>
      <c r="Q48" s="24">
        <v>23</v>
      </c>
      <c r="R48" s="22" t="s">
        <v>312</v>
      </c>
      <c r="S48" s="23" t="s">
        <v>33</v>
      </c>
      <c r="T48" s="24">
        <v>28</v>
      </c>
      <c r="U48" s="22" t="s">
        <v>312</v>
      </c>
      <c r="V48" s="23" t="s">
        <v>33</v>
      </c>
      <c r="W48" s="24">
        <v>32</v>
      </c>
      <c r="X48" s="98" t="s">
        <v>32</v>
      </c>
      <c r="Y48" s="99"/>
      <c r="Z48" s="100"/>
      <c r="AA48" s="22" t="s">
        <v>312</v>
      </c>
      <c r="AB48" s="23" t="s">
        <v>33</v>
      </c>
      <c r="AC48" s="24">
        <v>36</v>
      </c>
      <c r="AD48" s="96">
        <f>COUNTIF(C48:AC49,"○")</f>
        <v>0</v>
      </c>
      <c r="AE48" s="94">
        <f>COUNTIF(C48:AC49,"●")</f>
        <v>0</v>
      </c>
      <c r="AF48" s="94">
        <f>COUNTIF(C48:AC49,"△")</f>
        <v>0</v>
      </c>
      <c r="AG48" s="94">
        <f>+AD48*3+AF48*1</f>
        <v>0</v>
      </c>
      <c r="AH48" s="94">
        <f>+E49+H49+K49+N49+Q49+T49+W49+AC49</f>
        <v>0</v>
      </c>
      <c r="AI48" s="94">
        <f>+C49+F49+I49+L49+O49+R49+U49+AA49</f>
        <v>0</v>
      </c>
      <c r="AJ48" s="94">
        <v>5</v>
      </c>
    </row>
    <row r="49" spans="1:36" ht="15.75" customHeight="1">
      <c r="A49" s="104"/>
      <c r="B49" s="106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1"/>
      <c r="Y49" s="102"/>
      <c r="Z49" s="103"/>
      <c r="AA49" s="25"/>
      <c r="AB49" s="26" t="s">
        <v>33</v>
      </c>
      <c r="AC49" s="27"/>
      <c r="AD49" s="97"/>
      <c r="AE49" s="95"/>
      <c r="AF49" s="95"/>
      <c r="AG49" s="95"/>
      <c r="AH49" s="95"/>
      <c r="AI49" s="95"/>
      <c r="AJ49" s="95"/>
    </row>
    <row r="50" spans="1:36" ht="15.75" customHeight="1">
      <c r="A50" s="104">
        <v>18</v>
      </c>
      <c r="B50" s="105" t="str">
        <f>IF(データ２!B36="","",VLOOKUP(A50,データ２!$A$2:$B$162,2))</f>
        <v>新宿サニー</v>
      </c>
      <c r="C50" s="22" t="s">
        <v>312</v>
      </c>
      <c r="D50" s="23" t="s">
        <v>33</v>
      </c>
      <c r="E50" s="24">
        <v>1</v>
      </c>
      <c r="F50" s="76"/>
      <c r="G50" s="77"/>
      <c r="H50" s="78"/>
      <c r="I50" s="22" t="s">
        <v>312</v>
      </c>
      <c r="J50" s="23" t="s">
        <v>33</v>
      </c>
      <c r="K50" s="24">
        <v>16</v>
      </c>
      <c r="L50" s="22" t="s">
        <v>312</v>
      </c>
      <c r="M50" s="23" t="s">
        <v>33</v>
      </c>
      <c r="N50" s="24">
        <v>22</v>
      </c>
      <c r="O50" s="22" t="s">
        <v>312</v>
      </c>
      <c r="P50" s="23" t="s">
        <v>33</v>
      </c>
      <c r="Q50" s="24">
        <v>27</v>
      </c>
      <c r="R50" s="22" t="s">
        <v>312</v>
      </c>
      <c r="S50" s="23" t="s">
        <v>33</v>
      </c>
      <c r="T50" s="24">
        <v>31</v>
      </c>
      <c r="U50" s="22" t="s">
        <v>312</v>
      </c>
      <c r="V50" s="23" t="s">
        <v>33</v>
      </c>
      <c r="W50" s="24">
        <v>34</v>
      </c>
      <c r="X50" s="22" t="s">
        <v>312</v>
      </c>
      <c r="Y50" s="23" t="s">
        <v>33</v>
      </c>
      <c r="Z50" s="24">
        <v>36</v>
      </c>
      <c r="AA50" s="98" t="s">
        <v>32</v>
      </c>
      <c r="AB50" s="99"/>
      <c r="AC50" s="100"/>
      <c r="AD50" s="96">
        <f>COUNTIF(C50:AC51,"○")</f>
        <v>0</v>
      </c>
      <c r="AE50" s="94">
        <f>COUNTIF(C50:AC51,"●")</f>
        <v>1</v>
      </c>
      <c r="AF50" s="94">
        <f>COUNTIF(C50:AC51,"△")</f>
        <v>0</v>
      </c>
      <c r="AG50" s="94">
        <f>+AD50*3+AF50*1</f>
        <v>0</v>
      </c>
      <c r="AH50" s="94">
        <f>+E51+H51+K51+N51+Q51+T51+W51+AC51</f>
        <v>9</v>
      </c>
      <c r="AI50" s="94">
        <f>+C51+F51+I51+L51+O51+R51+U51+AA51</f>
        <v>3</v>
      </c>
      <c r="AJ50" s="94">
        <v>9</v>
      </c>
    </row>
    <row r="51" spans="1:36" ht="15.75" customHeight="1">
      <c r="A51" s="104"/>
      <c r="B51" s="106"/>
      <c r="C51" s="25"/>
      <c r="D51" s="26" t="s">
        <v>33</v>
      </c>
      <c r="E51" s="27"/>
      <c r="F51" s="79">
        <v>3</v>
      </c>
      <c r="G51" s="80" t="s">
        <v>581</v>
      </c>
      <c r="H51" s="81">
        <v>9</v>
      </c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25"/>
      <c r="S51" s="26" t="s">
        <v>33</v>
      </c>
      <c r="T51" s="27"/>
      <c r="U51" s="25"/>
      <c r="V51" s="26" t="s">
        <v>33</v>
      </c>
      <c r="W51" s="27"/>
      <c r="X51" s="25"/>
      <c r="Y51" s="26" t="s">
        <v>33</v>
      </c>
      <c r="Z51" s="27"/>
      <c r="AA51" s="101"/>
      <c r="AB51" s="102"/>
      <c r="AC51" s="103"/>
      <c r="AD51" s="97"/>
      <c r="AE51" s="95"/>
      <c r="AF51" s="95"/>
      <c r="AG51" s="95"/>
      <c r="AH51" s="95"/>
      <c r="AI51" s="95"/>
      <c r="AJ51" s="95"/>
    </row>
    <row r="52" spans="30:32" ht="13.5">
      <c r="AD52" s="16">
        <f>SUM(AD34:AD51)</f>
        <v>4</v>
      </c>
      <c r="AE52" s="16">
        <f>SUM(AE34:AE51)</f>
        <v>4</v>
      </c>
      <c r="AF52" s="16">
        <f>SUM(AF34:AF51)</f>
        <v>2</v>
      </c>
    </row>
    <row r="59" spans="2:29" ht="13.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107" t="str">
        <f>+IF(B61="","",+B61)</f>
        <v>有馬スワローズ</v>
      </c>
      <c r="D60" s="108"/>
      <c r="E60" s="109"/>
      <c r="F60" s="107" t="str">
        <f>+IF(B63="","",+B63)</f>
        <v>東港オーシャン</v>
      </c>
      <c r="G60" s="108"/>
      <c r="H60" s="109"/>
      <c r="I60" s="107" t="str">
        <f>+IF(B65="","",+B65)</f>
        <v>江東ジョーズ</v>
      </c>
      <c r="J60" s="108"/>
      <c r="K60" s="109"/>
      <c r="L60" s="107" t="str">
        <f>+IF(B67="","",+B67)</f>
        <v>菊坂ファイヤーズ</v>
      </c>
      <c r="M60" s="108"/>
      <c r="N60" s="109"/>
      <c r="O60" s="107" t="str">
        <f>+IF(B69="","",+B69)</f>
        <v>池雪ジュニアＳ</v>
      </c>
      <c r="P60" s="108"/>
      <c r="Q60" s="109"/>
      <c r="R60" s="107" t="str">
        <f>+IF(B71="","",+B71)</f>
        <v>高井戸東少年野球</v>
      </c>
      <c r="S60" s="108"/>
      <c r="T60" s="109"/>
      <c r="U60" s="107" t="str">
        <f>+IF(B73="","",+B73)</f>
        <v>砧南球友</v>
      </c>
      <c r="V60" s="108"/>
      <c r="W60" s="109"/>
      <c r="X60" s="107" t="str">
        <f>+IF(B75="","",+B75)</f>
        <v>南篠崎ランチャーズ</v>
      </c>
      <c r="Y60" s="108"/>
      <c r="Z60" s="109"/>
      <c r="AA60" s="107" t="str">
        <f>+IF(B77="","",+B77)</f>
        <v>アヤメＪｒ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104">
        <v>19</v>
      </c>
      <c r="B61" s="105" t="str">
        <f>IF(データ２!B38="","",VLOOKUP(A61,データ２!$A$2:$B$162,2))</f>
        <v>有馬スワローズ</v>
      </c>
      <c r="C61" s="98" t="s">
        <v>32</v>
      </c>
      <c r="D61" s="99"/>
      <c r="E61" s="100"/>
      <c r="F61" s="22" t="s">
        <v>313</v>
      </c>
      <c r="G61" s="23" t="s">
        <v>33</v>
      </c>
      <c r="H61" s="24">
        <v>35</v>
      </c>
      <c r="I61" s="22" t="s">
        <v>313</v>
      </c>
      <c r="J61" s="23" t="s">
        <v>33</v>
      </c>
      <c r="K61" s="24">
        <v>33</v>
      </c>
      <c r="L61" s="76"/>
      <c r="M61" s="77"/>
      <c r="N61" s="78"/>
      <c r="O61" s="22" t="s">
        <v>313</v>
      </c>
      <c r="P61" s="23" t="s">
        <v>33</v>
      </c>
      <c r="Q61" s="24">
        <v>25</v>
      </c>
      <c r="R61" s="22" t="s">
        <v>313</v>
      </c>
      <c r="S61" s="23" t="s">
        <v>33</v>
      </c>
      <c r="T61" s="24">
        <v>19</v>
      </c>
      <c r="U61" s="22" t="s">
        <v>313</v>
      </c>
      <c r="V61" s="23" t="s">
        <v>33</v>
      </c>
      <c r="W61" s="24">
        <v>13</v>
      </c>
      <c r="X61" s="22" t="s">
        <v>313</v>
      </c>
      <c r="Y61" s="23" t="s">
        <v>33</v>
      </c>
      <c r="Z61" s="24">
        <v>5</v>
      </c>
      <c r="AA61" s="22" t="s">
        <v>313</v>
      </c>
      <c r="AB61" s="23" t="s">
        <v>33</v>
      </c>
      <c r="AC61" s="24">
        <v>1</v>
      </c>
      <c r="AD61" s="96">
        <f>COUNTIF(C61:AC62,"○")</f>
        <v>0</v>
      </c>
      <c r="AE61" s="94">
        <f>COUNTIF(C61:AC62,"●")</f>
        <v>1</v>
      </c>
      <c r="AF61" s="94">
        <f>COUNTIF(C61:AC62,"△")</f>
        <v>0</v>
      </c>
      <c r="AG61" s="94">
        <f>+AD61*3+AF61*1</f>
        <v>0</v>
      </c>
      <c r="AH61" s="94">
        <f>+E62+H62+K62+N62+Q62+T62+W62+AC62</f>
        <v>14</v>
      </c>
      <c r="AI61" s="94">
        <f>+C62+F62+I62+L62+O62+R62+U62+AA62</f>
        <v>2</v>
      </c>
      <c r="AJ61" s="94">
        <v>9</v>
      </c>
    </row>
    <row r="62" spans="1:36" ht="15.75" customHeight="1">
      <c r="A62" s="104"/>
      <c r="B62" s="106"/>
      <c r="C62" s="101"/>
      <c r="D62" s="102"/>
      <c r="E62" s="103"/>
      <c r="F62" s="25"/>
      <c r="G62" s="26" t="s">
        <v>33</v>
      </c>
      <c r="H62" s="27"/>
      <c r="I62" s="25"/>
      <c r="J62" s="26" t="s">
        <v>33</v>
      </c>
      <c r="K62" s="27"/>
      <c r="L62" s="79">
        <v>2</v>
      </c>
      <c r="M62" s="80" t="s">
        <v>578</v>
      </c>
      <c r="N62" s="81">
        <v>14</v>
      </c>
      <c r="O62" s="25"/>
      <c r="P62" s="26" t="s">
        <v>33</v>
      </c>
      <c r="Q62" s="27"/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97"/>
      <c r="AE62" s="95"/>
      <c r="AF62" s="95"/>
      <c r="AG62" s="95"/>
      <c r="AH62" s="95"/>
      <c r="AI62" s="95"/>
      <c r="AJ62" s="95"/>
    </row>
    <row r="63" spans="1:36" ht="15.75" customHeight="1">
      <c r="A63" s="104">
        <v>20</v>
      </c>
      <c r="B63" s="105" t="str">
        <f>IF(データ２!B40="","",VLOOKUP(A63,データ２!$A$2:$B$162,2))</f>
        <v>東港オーシャン</v>
      </c>
      <c r="C63" s="22" t="s">
        <v>313</v>
      </c>
      <c r="D63" s="23" t="s">
        <v>33</v>
      </c>
      <c r="E63" s="24">
        <v>35</v>
      </c>
      <c r="F63" s="98" t="s">
        <v>32</v>
      </c>
      <c r="G63" s="99"/>
      <c r="H63" s="100"/>
      <c r="I63" s="22" t="s">
        <v>313</v>
      </c>
      <c r="J63" s="23" t="s">
        <v>33</v>
      </c>
      <c r="K63" s="24">
        <v>30</v>
      </c>
      <c r="L63" s="22" t="s">
        <v>313</v>
      </c>
      <c r="M63" s="23" t="s">
        <v>33</v>
      </c>
      <c r="N63" s="24">
        <v>26</v>
      </c>
      <c r="O63" s="22" t="s">
        <v>313</v>
      </c>
      <c r="P63" s="23" t="s">
        <v>33</v>
      </c>
      <c r="Q63" s="24">
        <v>20</v>
      </c>
      <c r="R63" s="22" t="s">
        <v>313</v>
      </c>
      <c r="S63" s="23" t="s">
        <v>33</v>
      </c>
      <c r="T63" s="24">
        <v>14</v>
      </c>
      <c r="U63" s="22" t="s">
        <v>313</v>
      </c>
      <c r="V63" s="23" t="s">
        <v>33</v>
      </c>
      <c r="W63" s="24">
        <v>6</v>
      </c>
      <c r="X63" s="22" t="s">
        <v>313</v>
      </c>
      <c r="Y63" s="23" t="s">
        <v>33</v>
      </c>
      <c r="Z63" s="24">
        <v>2</v>
      </c>
      <c r="AA63" s="22" t="s">
        <v>313</v>
      </c>
      <c r="AB63" s="23" t="s">
        <v>33</v>
      </c>
      <c r="AC63" s="24">
        <v>9</v>
      </c>
      <c r="AD63" s="96">
        <f>COUNTIF(C63:AC64,"○")</f>
        <v>0</v>
      </c>
      <c r="AE63" s="94">
        <f>COUNTIF(C63:AC64,"●")</f>
        <v>0</v>
      </c>
      <c r="AF63" s="94">
        <f>COUNTIF(C63:AC64,"△")</f>
        <v>0</v>
      </c>
      <c r="AG63" s="94">
        <f>+AD63*3+AF63*1</f>
        <v>0</v>
      </c>
      <c r="AH63" s="94">
        <f>+E64+H64+K64+N64+Q64+T64+W64+AC64</f>
        <v>0</v>
      </c>
      <c r="AI63" s="94">
        <f>+C64+F64+I64+L64+O64+R64+U64+AA64</f>
        <v>0</v>
      </c>
      <c r="AJ63" s="94">
        <v>4</v>
      </c>
    </row>
    <row r="64" spans="1:36" ht="15.75" customHeight="1">
      <c r="A64" s="104"/>
      <c r="B64" s="106"/>
      <c r="C64" s="25"/>
      <c r="D64" s="26" t="s">
        <v>33</v>
      </c>
      <c r="E64" s="27"/>
      <c r="F64" s="101"/>
      <c r="G64" s="102"/>
      <c r="H64" s="103"/>
      <c r="I64" s="25"/>
      <c r="J64" s="26" t="s">
        <v>33</v>
      </c>
      <c r="K64" s="27"/>
      <c r="L64" s="25"/>
      <c r="M64" s="26" t="s">
        <v>33</v>
      </c>
      <c r="N64" s="27"/>
      <c r="O64" s="25"/>
      <c r="P64" s="26" t="s">
        <v>33</v>
      </c>
      <c r="Q64" s="27"/>
      <c r="R64" s="25"/>
      <c r="S64" s="26" t="s">
        <v>33</v>
      </c>
      <c r="T64" s="27"/>
      <c r="U64" s="25"/>
      <c r="V64" s="26" t="s">
        <v>33</v>
      </c>
      <c r="W64" s="27"/>
      <c r="X64" s="25"/>
      <c r="Y64" s="26" t="s">
        <v>33</v>
      </c>
      <c r="Z64" s="27"/>
      <c r="AA64" s="25"/>
      <c r="AB64" s="26" t="s">
        <v>33</v>
      </c>
      <c r="AC64" s="27"/>
      <c r="AD64" s="97"/>
      <c r="AE64" s="95"/>
      <c r="AF64" s="95"/>
      <c r="AG64" s="95"/>
      <c r="AH64" s="95"/>
      <c r="AI64" s="95"/>
      <c r="AJ64" s="95"/>
    </row>
    <row r="65" spans="1:36" ht="15.75" customHeight="1">
      <c r="A65" s="104">
        <v>21</v>
      </c>
      <c r="B65" s="105" t="str">
        <f>IF(データ２!B42="","",VLOOKUP(A65,データ２!$A$2:$B$162,2))</f>
        <v>江東ジョーズ</v>
      </c>
      <c r="C65" s="22" t="s">
        <v>313</v>
      </c>
      <c r="D65" s="23" t="s">
        <v>33</v>
      </c>
      <c r="E65" s="24">
        <v>33</v>
      </c>
      <c r="F65" s="22" t="s">
        <v>313</v>
      </c>
      <c r="G65" s="23" t="s">
        <v>33</v>
      </c>
      <c r="H65" s="24">
        <v>30</v>
      </c>
      <c r="I65" s="98" t="s">
        <v>32</v>
      </c>
      <c r="J65" s="99"/>
      <c r="K65" s="100"/>
      <c r="L65" s="22" t="s">
        <v>313</v>
      </c>
      <c r="M65" s="23" t="s">
        <v>33</v>
      </c>
      <c r="N65" s="24">
        <v>21</v>
      </c>
      <c r="O65" s="22" t="s">
        <v>313</v>
      </c>
      <c r="P65" s="23" t="s">
        <v>33</v>
      </c>
      <c r="Q65" s="24">
        <v>15</v>
      </c>
      <c r="R65" s="22" t="s">
        <v>313</v>
      </c>
      <c r="S65" s="23" t="s">
        <v>33</v>
      </c>
      <c r="T65" s="24">
        <v>7</v>
      </c>
      <c r="U65" s="22" t="s">
        <v>313</v>
      </c>
      <c r="V65" s="23" t="s">
        <v>33</v>
      </c>
      <c r="W65" s="24">
        <v>3</v>
      </c>
      <c r="X65" s="22" t="s">
        <v>313</v>
      </c>
      <c r="Y65" s="23" t="s">
        <v>33</v>
      </c>
      <c r="Z65" s="24">
        <v>10</v>
      </c>
      <c r="AA65" s="22" t="s">
        <v>313</v>
      </c>
      <c r="AB65" s="23" t="s">
        <v>33</v>
      </c>
      <c r="AC65" s="24">
        <v>16</v>
      </c>
      <c r="AD65" s="96">
        <f>COUNTIF(C65:AC66,"○")</f>
        <v>0</v>
      </c>
      <c r="AE65" s="94">
        <f>COUNTIF(C65:AC66,"●")</f>
        <v>0</v>
      </c>
      <c r="AF65" s="94">
        <f>COUNTIF(C65:AC66,"△")</f>
        <v>0</v>
      </c>
      <c r="AG65" s="94">
        <f>+AD65*3+AF65*1</f>
        <v>0</v>
      </c>
      <c r="AH65" s="94">
        <f>+E66+H66+K66+N66+Q66+T66+W66+AC66</f>
        <v>0</v>
      </c>
      <c r="AI65" s="94">
        <f>+C66+F66+I66+L66+O66+R66+U66+AA66</f>
        <v>0</v>
      </c>
      <c r="AJ65" s="94">
        <v>4</v>
      </c>
    </row>
    <row r="66" spans="1:36" ht="15.75" customHeight="1">
      <c r="A66" s="104"/>
      <c r="B66" s="106"/>
      <c r="C66" s="25"/>
      <c r="D66" s="26" t="s">
        <v>33</v>
      </c>
      <c r="E66" s="27"/>
      <c r="F66" s="25"/>
      <c r="G66" s="26" t="s">
        <v>33</v>
      </c>
      <c r="H66" s="27"/>
      <c r="I66" s="101"/>
      <c r="J66" s="102"/>
      <c r="K66" s="103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25"/>
      <c r="V66" s="26" t="s">
        <v>33</v>
      </c>
      <c r="W66" s="27"/>
      <c r="X66" s="25"/>
      <c r="Y66" s="26" t="s">
        <v>33</v>
      </c>
      <c r="Z66" s="27"/>
      <c r="AA66" s="25"/>
      <c r="AB66" s="26" t="s">
        <v>33</v>
      </c>
      <c r="AC66" s="27"/>
      <c r="AD66" s="97"/>
      <c r="AE66" s="95"/>
      <c r="AF66" s="95"/>
      <c r="AG66" s="95"/>
      <c r="AH66" s="95"/>
      <c r="AI66" s="95"/>
      <c r="AJ66" s="95"/>
    </row>
    <row r="67" spans="1:36" ht="15.75" customHeight="1">
      <c r="A67" s="104">
        <v>22</v>
      </c>
      <c r="B67" s="105" t="str">
        <f>IF(データ２!B44="","",VLOOKUP(A67,データ２!$A$2:$B$162,2))</f>
        <v>菊坂ファイヤーズ</v>
      </c>
      <c r="C67" s="82"/>
      <c r="D67" s="83"/>
      <c r="E67" s="84"/>
      <c r="F67" s="22" t="s">
        <v>313</v>
      </c>
      <c r="G67" s="23" t="s">
        <v>33</v>
      </c>
      <c r="H67" s="24">
        <v>26</v>
      </c>
      <c r="I67" s="22" t="s">
        <v>313</v>
      </c>
      <c r="J67" s="23" t="s">
        <v>33</v>
      </c>
      <c r="K67" s="24">
        <v>21</v>
      </c>
      <c r="L67" s="98" t="s">
        <v>32</v>
      </c>
      <c r="M67" s="99"/>
      <c r="N67" s="100"/>
      <c r="O67" s="76"/>
      <c r="P67" s="77"/>
      <c r="Q67" s="78"/>
      <c r="R67" s="22" t="s">
        <v>313</v>
      </c>
      <c r="S67" s="23" t="s">
        <v>33</v>
      </c>
      <c r="T67" s="24">
        <v>4</v>
      </c>
      <c r="U67" s="22" t="s">
        <v>313</v>
      </c>
      <c r="V67" s="23" t="s">
        <v>33</v>
      </c>
      <c r="W67" s="24">
        <v>11</v>
      </c>
      <c r="X67" s="22" t="s">
        <v>313</v>
      </c>
      <c r="Y67" s="23" t="s">
        <v>33</v>
      </c>
      <c r="Z67" s="24">
        <v>17</v>
      </c>
      <c r="AA67" s="22" t="s">
        <v>313</v>
      </c>
      <c r="AB67" s="23" t="s">
        <v>33</v>
      </c>
      <c r="AC67" s="24">
        <v>22</v>
      </c>
      <c r="AD67" s="96">
        <f>COUNTIF(C67:AC68,"○")</f>
        <v>1</v>
      </c>
      <c r="AE67" s="94">
        <f>COUNTIF(C67:AC68,"●")</f>
        <v>1</v>
      </c>
      <c r="AF67" s="94">
        <f>COUNTIF(C67:AC68,"△")</f>
        <v>0</v>
      </c>
      <c r="AG67" s="94">
        <f>+AD67*3+AF67*1</f>
        <v>3</v>
      </c>
      <c r="AH67" s="94">
        <f>+E68+H68+K68+N68+Q68+T68+W68+AC68</f>
        <v>11</v>
      </c>
      <c r="AI67" s="94">
        <f>+C68+F68+I68+L68+O68+R68+U68+AA68</f>
        <v>20</v>
      </c>
      <c r="AJ67" s="94">
        <v>3</v>
      </c>
    </row>
    <row r="68" spans="1:36" ht="15.75" customHeight="1">
      <c r="A68" s="104"/>
      <c r="B68" s="106"/>
      <c r="C68" s="85">
        <v>14</v>
      </c>
      <c r="D68" s="86" t="s">
        <v>579</v>
      </c>
      <c r="E68" s="87">
        <v>2</v>
      </c>
      <c r="F68" s="25"/>
      <c r="G68" s="26" t="s">
        <v>33</v>
      </c>
      <c r="H68" s="27"/>
      <c r="I68" s="25"/>
      <c r="J68" s="26" t="s">
        <v>33</v>
      </c>
      <c r="K68" s="27"/>
      <c r="L68" s="101"/>
      <c r="M68" s="102"/>
      <c r="N68" s="103"/>
      <c r="O68" s="79">
        <v>6</v>
      </c>
      <c r="P68" s="80" t="s">
        <v>581</v>
      </c>
      <c r="Q68" s="81">
        <v>9</v>
      </c>
      <c r="R68" s="25"/>
      <c r="S68" s="26" t="s">
        <v>33</v>
      </c>
      <c r="T68" s="27"/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97"/>
      <c r="AE68" s="95"/>
      <c r="AF68" s="95"/>
      <c r="AG68" s="95"/>
      <c r="AH68" s="95"/>
      <c r="AI68" s="95"/>
      <c r="AJ68" s="95"/>
    </row>
    <row r="69" spans="1:36" ht="15.75" customHeight="1">
      <c r="A69" s="104">
        <v>23</v>
      </c>
      <c r="B69" s="105" t="str">
        <f>IF(データ２!B46="","",VLOOKUP(A69,データ２!$A$2:$B$162,2))</f>
        <v>池雪ジュニアＳ</v>
      </c>
      <c r="C69" s="22" t="s">
        <v>313</v>
      </c>
      <c r="D69" s="23" t="s">
        <v>33</v>
      </c>
      <c r="E69" s="24">
        <v>25</v>
      </c>
      <c r="F69" s="22" t="s">
        <v>313</v>
      </c>
      <c r="G69" s="23" t="s">
        <v>33</v>
      </c>
      <c r="H69" s="24">
        <v>20</v>
      </c>
      <c r="I69" s="22" t="s">
        <v>313</v>
      </c>
      <c r="J69" s="23" t="s">
        <v>33</v>
      </c>
      <c r="K69" s="24">
        <v>15</v>
      </c>
      <c r="L69" s="82"/>
      <c r="M69" s="83"/>
      <c r="N69" s="84"/>
      <c r="O69" s="98" t="s">
        <v>32</v>
      </c>
      <c r="P69" s="99"/>
      <c r="Q69" s="100"/>
      <c r="R69" s="22" t="s">
        <v>313</v>
      </c>
      <c r="S69" s="23" t="s">
        <v>33</v>
      </c>
      <c r="T69" s="24">
        <v>12</v>
      </c>
      <c r="U69" s="22" t="s">
        <v>313</v>
      </c>
      <c r="V69" s="23" t="s">
        <v>33</v>
      </c>
      <c r="W69" s="24">
        <v>18</v>
      </c>
      <c r="X69" s="22" t="s">
        <v>313</v>
      </c>
      <c r="Y69" s="23" t="s">
        <v>33</v>
      </c>
      <c r="Z69" s="24">
        <v>23</v>
      </c>
      <c r="AA69" s="22" t="s">
        <v>313</v>
      </c>
      <c r="AB69" s="23" t="s">
        <v>33</v>
      </c>
      <c r="AC69" s="24">
        <v>27</v>
      </c>
      <c r="AD69" s="96">
        <f>COUNTIF(C69:AC70,"○")</f>
        <v>1</v>
      </c>
      <c r="AE69" s="94">
        <f>COUNTIF(C69:AC70,"●")</f>
        <v>0</v>
      </c>
      <c r="AF69" s="94">
        <f>COUNTIF(C69:AC70,"△")</f>
        <v>0</v>
      </c>
      <c r="AG69" s="94">
        <f>+AD69*3+AF69*1</f>
        <v>3</v>
      </c>
      <c r="AH69" s="94">
        <f>+E70+H70+K70+N70+Q70+T70+W70+AC70</f>
        <v>6</v>
      </c>
      <c r="AI69" s="94">
        <f>+C70+F70+I70+L70+O70+R70+U70+AA70</f>
        <v>9</v>
      </c>
      <c r="AJ69" s="94">
        <v>1</v>
      </c>
    </row>
    <row r="70" spans="1:36" ht="15.75" customHeight="1">
      <c r="A70" s="104"/>
      <c r="B70" s="106"/>
      <c r="C70" s="25"/>
      <c r="D70" s="26" t="s">
        <v>33</v>
      </c>
      <c r="E70" s="27"/>
      <c r="F70" s="25"/>
      <c r="G70" s="26" t="s">
        <v>33</v>
      </c>
      <c r="H70" s="27"/>
      <c r="I70" s="25"/>
      <c r="J70" s="26" t="s">
        <v>33</v>
      </c>
      <c r="K70" s="27"/>
      <c r="L70" s="85">
        <v>9</v>
      </c>
      <c r="M70" s="86" t="s">
        <v>583</v>
      </c>
      <c r="N70" s="87">
        <v>6</v>
      </c>
      <c r="O70" s="101"/>
      <c r="P70" s="102"/>
      <c r="Q70" s="103"/>
      <c r="R70" s="25"/>
      <c r="S70" s="26" t="s">
        <v>33</v>
      </c>
      <c r="T70" s="27"/>
      <c r="U70" s="25"/>
      <c r="V70" s="26" t="s">
        <v>33</v>
      </c>
      <c r="W70" s="27"/>
      <c r="X70" s="25"/>
      <c r="Y70" s="26" t="s">
        <v>33</v>
      </c>
      <c r="Z70" s="27"/>
      <c r="AA70" s="25"/>
      <c r="AB70" s="26" t="s">
        <v>33</v>
      </c>
      <c r="AC70" s="27"/>
      <c r="AD70" s="97"/>
      <c r="AE70" s="95"/>
      <c r="AF70" s="95"/>
      <c r="AG70" s="95"/>
      <c r="AH70" s="95"/>
      <c r="AI70" s="95"/>
      <c r="AJ70" s="95"/>
    </row>
    <row r="71" spans="1:36" ht="15.75" customHeight="1">
      <c r="A71" s="104">
        <v>24</v>
      </c>
      <c r="B71" s="105" t="str">
        <f>IF(データ２!B48="","",VLOOKUP(A71,データ２!$A$2:$B$162,2))</f>
        <v>高井戸東少年野球</v>
      </c>
      <c r="C71" s="22" t="s">
        <v>313</v>
      </c>
      <c r="D71" s="23" t="s">
        <v>33</v>
      </c>
      <c r="E71" s="24">
        <v>19</v>
      </c>
      <c r="F71" s="22" t="s">
        <v>313</v>
      </c>
      <c r="G71" s="23" t="s">
        <v>33</v>
      </c>
      <c r="H71" s="24">
        <v>14</v>
      </c>
      <c r="I71" s="22" t="s">
        <v>313</v>
      </c>
      <c r="J71" s="23" t="s">
        <v>33</v>
      </c>
      <c r="K71" s="24">
        <v>7</v>
      </c>
      <c r="L71" s="22" t="s">
        <v>313</v>
      </c>
      <c r="M71" s="23" t="s">
        <v>33</v>
      </c>
      <c r="N71" s="24">
        <v>4</v>
      </c>
      <c r="O71" s="22" t="s">
        <v>313</v>
      </c>
      <c r="P71" s="23" t="s">
        <v>33</v>
      </c>
      <c r="Q71" s="24">
        <v>12</v>
      </c>
      <c r="R71" s="98" t="s">
        <v>32</v>
      </c>
      <c r="S71" s="99"/>
      <c r="T71" s="100"/>
      <c r="U71" s="22" t="s">
        <v>313</v>
      </c>
      <c r="V71" s="23" t="s">
        <v>33</v>
      </c>
      <c r="W71" s="24">
        <v>24</v>
      </c>
      <c r="X71" s="22" t="s">
        <v>313</v>
      </c>
      <c r="Y71" s="23" t="s">
        <v>33</v>
      </c>
      <c r="Z71" s="24">
        <v>28</v>
      </c>
      <c r="AA71" s="22" t="s">
        <v>313</v>
      </c>
      <c r="AB71" s="23" t="s">
        <v>33</v>
      </c>
      <c r="AC71" s="24">
        <v>31</v>
      </c>
      <c r="AD71" s="96">
        <f>COUNTIF(C71:AC72,"○")</f>
        <v>0</v>
      </c>
      <c r="AE71" s="94">
        <f>COUNTIF(C71:AC72,"●")</f>
        <v>0</v>
      </c>
      <c r="AF71" s="94">
        <f>COUNTIF(C71:AC72,"△")</f>
        <v>0</v>
      </c>
      <c r="AG71" s="94">
        <f>+AD71*3+AF71*1</f>
        <v>0</v>
      </c>
      <c r="AH71" s="94">
        <f>+E72+H72+K72+N72+Q72+T72+W72+AC72</f>
        <v>0</v>
      </c>
      <c r="AI71" s="94">
        <f>+C72+F72+I72+L72+O72+R72+U72+AA72</f>
        <v>0</v>
      </c>
      <c r="AJ71" s="94">
        <v>4</v>
      </c>
    </row>
    <row r="72" spans="1:36" ht="15.75" customHeight="1">
      <c r="A72" s="104"/>
      <c r="B72" s="106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101"/>
      <c r="S72" s="102"/>
      <c r="T72" s="103"/>
      <c r="U72" s="25"/>
      <c r="V72" s="26" t="s">
        <v>33</v>
      </c>
      <c r="W72" s="27"/>
      <c r="X72" s="25"/>
      <c r="Y72" s="26" t="s">
        <v>33</v>
      </c>
      <c r="Z72" s="27"/>
      <c r="AA72" s="25"/>
      <c r="AB72" s="26" t="s">
        <v>33</v>
      </c>
      <c r="AC72" s="27"/>
      <c r="AD72" s="97"/>
      <c r="AE72" s="95"/>
      <c r="AF72" s="95"/>
      <c r="AG72" s="95"/>
      <c r="AH72" s="95"/>
      <c r="AI72" s="95"/>
      <c r="AJ72" s="95"/>
    </row>
    <row r="73" spans="1:36" ht="15.75" customHeight="1">
      <c r="A73" s="104">
        <v>25</v>
      </c>
      <c r="B73" s="105" t="str">
        <f>IF(データ２!B50="","",VLOOKUP(A73,データ２!$A$2:$B$162,2))</f>
        <v>砧南球友</v>
      </c>
      <c r="C73" s="22" t="s">
        <v>313</v>
      </c>
      <c r="D73" s="23" t="s">
        <v>33</v>
      </c>
      <c r="E73" s="24">
        <v>13</v>
      </c>
      <c r="F73" s="22" t="s">
        <v>313</v>
      </c>
      <c r="G73" s="23" t="s">
        <v>33</v>
      </c>
      <c r="H73" s="24">
        <v>6</v>
      </c>
      <c r="I73" s="22" t="s">
        <v>313</v>
      </c>
      <c r="J73" s="23" t="s">
        <v>33</v>
      </c>
      <c r="K73" s="24">
        <v>3</v>
      </c>
      <c r="L73" s="22" t="s">
        <v>313</v>
      </c>
      <c r="M73" s="23" t="s">
        <v>33</v>
      </c>
      <c r="N73" s="24">
        <v>11</v>
      </c>
      <c r="O73" s="22" t="s">
        <v>313</v>
      </c>
      <c r="P73" s="23" t="s">
        <v>33</v>
      </c>
      <c r="Q73" s="24">
        <v>18</v>
      </c>
      <c r="R73" s="22" t="s">
        <v>313</v>
      </c>
      <c r="S73" s="23" t="s">
        <v>33</v>
      </c>
      <c r="T73" s="24">
        <v>24</v>
      </c>
      <c r="U73" s="98" t="s">
        <v>32</v>
      </c>
      <c r="V73" s="99"/>
      <c r="W73" s="100"/>
      <c r="X73" s="22" t="s">
        <v>313</v>
      </c>
      <c r="Y73" s="23" t="s">
        <v>33</v>
      </c>
      <c r="Z73" s="24">
        <v>32</v>
      </c>
      <c r="AA73" s="22" t="s">
        <v>313</v>
      </c>
      <c r="AB73" s="23" t="s">
        <v>33</v>
      </c>
      <c r="AC73" s="24">
        <v>34</v>
      </c>
      <c r="AD73" s="96">
        <f>COUNTIF(C73:AC74,"○")</f>
        <v>0</v>
      </c>
      <c r="AE73" s="94">
        <f>COUNTIF(C73:AC74,"●")</f>
        <v>0</v>
      </c>
      <c r="AF73" s="94">
        <f>COUNTIF(C73:AC74,"△")</f>
        <v>0</v>
      </c>
      <c r="AG73" s="94">
        <f>+AD73*3+AF73*1</f>
        <v>0</v>
      </c>
      <c r="AH73" s="94">
        <f>+E74+H74+K74+N74+Q74+T74+W74+AC74</f>
        <v>0</v>
      </c>
      <c r="AI73" s="94">
        <f>+C74+F74+I74+L74+O74+R74+U74+AA74</f>
        <v>0</v>
      </c>
      <c r="AJ73" s="94">
        <v>4</v>
      </c>
    </row>
    <row r="74" spans="1:36" ht="15.75" customHeight="1">
      <c r="A74" s="104"/>
      <c r="B74" s="106"/>
      <c r="C74" s="25"/>
      <c r="D74" s="26" t="s">
        <v>33</v>
      </c>
      <c r="E74" s="27"/>
      <c r="F74" s="25"/>
      <c r="G74" s="26" t="s">
        <v>33</v>
      </c>
      <c r="H74" s="27"/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25"/>
      <c r="S74" s="26" t="s">
        <v>33</v>
      </c>
      <c r="T74" s="27"/>
      <c r="U74" s="101"/>
      <c r="V74" s="102"/>
      <c r="W74" s="103"/>
      <c r="X74" s="25"/>
      <c r="Y74" s="26" t="s">
        <v>33</v>
      </c>
      <c r="Z74" s="27"/>
      <c r="AA74" s="25"/>
      <c r="AB74" s="26" t="s">
        <v>33</v>
      </c>
      <c r="AC74" s="27"/>
      <c r="AD74" s="97"/>
      <c r="AE74" s="95"/>
      <c r="AF74" s="95"/>
      <c r="AG74" s="95"/>
      <c r="AH74" s="95"/>
      <c r="AI74" s="95"/>
      <c r="AJ74" s="95"/>
    </row>
    <row r="75" spans="1:36" ht="15.75" customHeight="1">
      <c r="A75" s="104">
        <v>26</v>
      </c>
      <c r="B75" s="105" t="str">
        <f>IF(データ２!B52="","",VLOOKUP(A75,データ２!$A$2:$B$162,2))</f>
        <v>南篠崎ランチャーズ</v>
      </c>
      <c r="C75" s="22" t="s">
        <v>313</v>
      </c>
      <c r="D75" s="23" t="s">
        <v>33</v>
      </c>
      <c r="E75" s="24">
        <v>5</v>
      </c>
      <c r="F75" s="22" t="s">
        <v>313</v>
      </c>
      <c r="G75" s="23" t="s">
        <v>33</v>
      </c>
      <c r="H75" s="24">
        <v>2</v>
      </c>
      <c r="I75" s="22" t="s">
        <v>313</v>
      </c>
      <c r="J75" s="23" t="s">
        <v>33</v>
      </c>
      <c r="K75" s="24">
        <v>10</v>
      </c>
      <c r="L75" s="22" t="s">
        <v>313</v>
      </c>
      <c r="M75" s="23" t="s">
        <v>33</v>
      </c>
      <c r="N75" s="24">
        <v>17</v>
      </c>
      <c r="O75" s="22" t="s">
        <v>313</v>
      </c>
      <c r="P75" s="23" t="s">
        <v>33</v>
      </c>
      <c r="Q75" s="24">
        <v>23</v>
      </c>
      <c r="R75" s="22" t="s">
        <v>313</v>
      </c>
      <c r="S75" s="23" t="s">
        <v>33</v>
      </c>
      <c r="T75" s="24">
        <v>28</v>
      </c>
      <c r="U75" s="22" t="s">
        <v>313</v>
      </c>
      <c r="V75" s="23" t="s">
        <v>33</v>
      </c>
      <c r="W75" s="24">
        <v>32</v>
      </c>
      <c r="X75" s="98" t="s">
        <v>32</v>
      </c>
      <c r="Y75" s="99"/>
      <c r="Z75" s="100"/>
      <c r="AA75" s="82"/>
      <c r="AB75" s="83"/>
      <c r="AC75" s="84"/>
      <c r="AD75" s="96">
        <f>COUNTIF(C75:AC76,"○")</f>
        <v>1</v>
      </c>
      <c r="AE75" s="94">
        <f>COUNTIF(C75:AC76,"●")</f>
        <v>0</v>
      </c>
      <c r="AF75" s="94">
        <f>COUNTIF(C75:AC76,"△")</f>
        <v>0</v>
      </c>
      <c r="AG75" s="94">
        <f>+AD75*3+AF75*1</f>
        <v>3</v>
      </c>
      <c r="AH75" s="94">
        <f>+E76+H76+K76+N76+Q76+T76+W76+AC76</f>
        <v>2</v>
      </c>
      <c r="AI75" s="94">
        <f>+C76+F76+I76+L76+O76+R76+U76+AA76</f>
        <v>5</v>
      </c>
      <c r="AJ75" s="94">
        <f>+RANK(AG75,$AG$3:$AG$20,0)</f>
        <v>2</v>
      </c>
    </row>
    <row r="76" spans="1:36" ht="15.75" customHeight="1">
      <c r="A76" s="104"/>
      <c r="B76" s="106"/>
      <c r="C76" s="25"/>
      <c r="D76" s="26" t="s">
        <v>33</v>
      </c>
      <c r="E76" s="27"/>
      <c r="F76" s="25"/>
      <c r="G76" s="26" t="s">
        <v>33</v>
      </c>
      <c r="H76" s="27"/>
      <c r="I76" s="25"/>
      <c r="J76" s="26" t="s">
        <v>33</v>
      </c>
      <c r="K76" s="27"/>
      <c r="L76" s="25"/>
      <c r="M76" s="26" t="s">
        <v>33</v>
      </c>
      <c r="N76" s="27"/>
      <c r="O76" s="25"/>
      <c r="P76" s="26" t="s">
        <v>33</v>
      </c>
      <c r="Q76" s="27"/>
      <c r="R76" s="25"/>
      <c r="S76" s="26" t="s">
        <v>33</v>
      </c>
      <c r="T76" s="27"/>
      <c r="U76" s="25"/>
      <c r="V76" s="26" t="s">
        <v>33</v>
      </c>
      <c r="W76" s="27"/>
      <c r="X76" s="101"/>
      <c r="Y76" s="102"/>
      <c r="Z76" s="103"/>
      <c r="AA76" s="85">
        <v>5</v>
      </c>
      <c r="AB76" s="86" t="s">
        <v>583</v>
      </c>
      <c r="AC76" s="87">
        <v>2</v>
      </c>
      <c r="AD76" s="97"/>
      <c r="AE76" s="95"/>
      <c r="AF76" s="95"/>
      <c r="AG76" s="95"/>
      <c r="AH76" s="95"/>
      <c r="AI76" s="95"/>
      <c r="AJ76" s="95"/>
    </row>
    <row r="77" spans="1:36" ht="15.75" customHeight="1">
      <c r="A77" s="104">
        <v>27</v>
      </c>
      <c r="B77" s="105" t="str">
        <f>IF(データ２!B54="","",VLOOKUP(A77,データ２!$A$2:$B$162,2))</f>
        <v>アヤメＪｒ</v>
      </c>
      <c r="C77" s="22" t="s">
        <v>313</v>
      </c>
      <c r="D77" s="23" t="s">
        <v>33</v>
      </c>
      <c r="E77" s="24">
        <v>1</v>
      </c>
      <c r="F77" s="22" t="s">
        <v>313</v>
      </c>
      <c r="G77" s="23" t="s">
        <v>33</v>
      </c>
      <c r="H77" s="24">
        <v>9</v>
      </c>
      <c r="I77" s="22" t="s">
        <v>313</v>
      </c>
      <c r="J77" s="23" t="s">
        <v>33</v>
      </c>
      <c r="K77" s="24">
        <v>16</v>
      </c>
      <c r="L77" s="22" t="s">
        <v>313</v>
      </c>
      <c r="M77" s="23" t="s">
        <v>33</v>
      </c>
      <c r="N77" s="24">
        <v>22</v>
      </c>
      <c r="O77" s="22" t="s">
        <v>313</v>
      </c>
      <c r="P77" s="23" t="s">
        <v>33</v>
      </c>
      <c r="Q77" s="24">
        <v>27</v>
      </c>
      <c r="R77" s="22" t="s">
        <v>313</v>
      </c>
      <c r="S77" s="23" t="s">
        <v>33</v>
      </c>
      <c r="T77" s="24">
        <v>31</v>
      </c>
      <c r="U77" s="22" t="s">
        <v>313</v>
      </c>
      <c r="V77" s="23" t="s">
        <v>33</v>
      </c>
      <c r="W77" s="24">
        <v>34</v>
      </c>
      <c r="X77" s="76"/>
      <c r="Y77" s="77"/>
      <c r="Z77" s="78"/>
      <c r="AA77" s="98" t="s">
        <v>32</v>
      </c>
      <c r="AB77" s="99"/>
      <c r="AC77" s="100"/>
      <c r="AD77" s="96">
        <f>COUNTIF(C77:AC78,"○")</f>
        <v>0</v>
      </c>
      <c r="AE77" s="94">
        <f>COUNTIF(C77:AC78,"●")</f>
        <v>1</v>
      </c>
      <c r="AF77" s="94">
        <f>COUNTIF(C77:AC78,"△")</f>
        <v>0</v>
      </c>
      <c r="AG77" s="94">
        <f>+AD77*3+AF77*1</f>
        <v>0</v>
      </c>
      <c r="AH77" s="94">
        <f>+E78+H78+K78+N78+Q78+T78+W78+AC78</f>
        <v>0</v>
      </c>
      <c r="AI77" s="94">
        <f>+C78+F78+I78+L78+O78+R78+U78+AA78</f>
        <v>0</v>
      </c>
      <c r="AJ77" s="94">
        <v>8</v>
      </c>
    </row>
    <row r="78" spans="1:36" ht="15.75" customHeight="1">
      <c r="A78" s="104"/>
      <c r="B78" s="106"/>
      <c r="C78" s="25"/>
      <c r="D78" s="26" t="s">
        <v>33</v>
      </c>
      <c r="E78" s="27"/>
      <c r="F78" s="25"/>
      <c r="G78" s="26" t="s">
        <v>33</v>
      </c>
      <c r="H78" s="27"/>
      <c r="I78" s="25"/>
      <c r="J78" s="26" t="s">
        <v>33</v>
      </c>
      <c r="K78" s="27"/>
      <c r="L78" s="25"/>
      <c r="M78" s="26" t="s">
        <v>33</v>
      </c>
      <c r="N78" s="27"/>
      <c r="O78" s="25"/>
      <c r="P78" s="26" t="s">
        <v>33</v>
      </c>
      <c r="Q78" s="27"/>
      <c r="R78" s="25"/>
      <c r="S78" s="26" t="s">
        <v>33</v>
      </c>
      <c r="T78" s="27"/>
      <c r="U78" s="25"/>
      <c r="V78" s="26" t="s">
        <v>33</v>
      </c>
      <c r="W78" s="27"/>
      <c r="X78" s="79">
        <v>2</v>
      </c>
      <c r="Y78" s="80" t="s">
        <v>581</v>
      </c>
      <c r="Z78" s="81">
        <v>5</v>
      </c>
      <c r="AA78" s="101"/>
      <c r="AB78" s="102"/>
      <c r="AC78" s="103"/>
      <c r="AD78" s="97"/>
      <c r="AE78" s="95"/>
      <c r="AF78" s="95"/>
      <c r="AG78" s="95"/>
      <c r="AH78" s="95"/>
      <c r="AI78" s="95"/>
      <c r="AJ78" s="95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</v>
      </c>
      <c r="AE79" s="16">
        <f>SUM(AE61:AE78)</f>
        <v>3</v>
      </c>
      <c r="AF79" s="16">
        <f>SUM(AF61:AF78)</f>
        <v>0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3.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107" t="str">
        <f>+IF(B92="","",+B92)</f>
        <v>駒込ベアーズ</v>
      </c>
      <c r="D91" s="108"/>
      <c r="E91" s="109"/>
      <c r="F91" s="107" t="str">
        <f>+IF(B94="","",+B94)</f>
        <v>リトルジャイアンツ</v>
      </c>
      <c r="G91" s="108"/>
      <c r="H91" s="109"/>
      <c r="I91" s="107" t="str">
        <f>+IF(B96="","",+B96)</f>
        <v>ジャパンキングス</v>
      </c>
      <c r="J91" s="108"/>
      <c r="K91" s="109"/>
      <c r="L91" s="107" t="str">
        <f>+IF(B98="","",+B98)</f>
        <v>ブラックキラーズ</v>
      </c>
      <c r="M91" s="108"/>
      <c r="N91" s="109"/>
      <c r="O91" s="107" t="str">
        <f>+IF(B100="","",+B100)</f>
        <v>品川レインボーズ</v>
      </c>
      <c r="P91" s="108"/>
      <c r="Q91" s="109"/>
      <c r="R91" s="107" t="str">
        <f>+IF(B102="","",+B102)</f>
        <v>東陽フェニックス</v>
      </c>
      <c r="S91" s="108"/>
      <c r="T91" s="109"/>
      <c r="U91" s="107" t="str">
        <f>+IF(B104="","",+B104)</f>
        <v>不動パイレーツ</v>
      </c>
      <c r="V91" s="108"/>
      <c r="W91" s="109"/>
      <c r="X91" s="107" t="str">
        <f>+IF(B106="","",+B106)</f>
        <v>山野Ｒイーグルス</v>
      </c>
      <c r="Y91" s="108"/>
      <c r="Z91" s="109"/>
      <c r="AA91" s="107" t="str">
        <f>+IF(B108="","",+B108)</f>
        <v>オレンジイーグルス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104">
        <v>28</v>
      </c>
      <c r="B92" s="105" t="str">
        <f>IF(データ２!B56="","",VLOOKUP(A92,データ２!$A$2:$B$162,2))</f>
        <v>駒込ベアーズ</v>
      </c>
      <c r="C92" s="98" t="s">
        <v>32</v>
      </c>
      <c r="D92" s="99"/>
      <c r="E92" s="100"/>
      <c r="F92" s="22" t="s">
        <v>314</v>
      </c>
      <c r="G92" s="23" t="s">
        <v>33</v>
      </c>
      <c r="H92" s="24">
        <v>35</v>
      </c>
      <c r="I92" s="22" t="s">
        <v>314</v>
      </c>
      <c r="J92" s="23" t="s">
        <v>33</v>
      </c>
      <c r="K92" s="24">
        <v>33</v>
      </c>
      <c r="L92" s="82"/>
      <c r="M92" s="83"/>
      <c r="N92" s="84"/>
      <c r="O92" s="22" t="s">
        <v>314</v>
      </c>
      <c r="P92" s="23" t="s">
        <v>33</v>
      </c>
      <c r="Q92" s="24">
        <v>25</v>
      </c>
      <c r="R92" s="22" t="s">
        <v>314</v>
      </c>
      <c r="S92" s="23" t="s">
        <v>33</v>
      </c>
      <c r="T92" s="24">
        <v>19</v>
      </c>
      <c r="U92" s="22" t="s">
        <v>314</v>
      </c>
      <c r="V92" s="23" t="s">
        <v>33</v>
      </c>
      <c r="W92" s="24">
        <v>13</v>
      </c>
      <c r="X92" s="22" t="s">
        <v>314</v>
      </c>
      <c r="Y92" s="23" t="s">
        <v>33</v>
      </c>
      <c r="Z92" s="24">
        <v>5</v>
      </c>
      <c r="AA92" s="22" t="s">
        <v>314</v>
      </c>
      <c r="AB92" s="23" t="s">
        <v>33</v>
      </c>
      <c r="AC92" s="24">
        <v>1</v>
      </c>
      <c r="AD92" s="96">
        <f>COUNTIF(C92:AC93,"○")</f>
        <v>1</v>
      </c>
      <c r="AE92" s="94">
        <f>COUNTIF(C92:AC93,"●")</f>
        <v>0</v>
      </c>
      <c r="AF92" s="94">
        <f>COUNTIF(C92:AC93,"△")</f>
        <v>0</v>
      </c>
      <c r="AG92" s="94">
        <f>+AD92*3+AF92*1</f>
        <v>3</v>
      </c>
      <c r="AH92" s="94">
        <f>+E93+H93+K93+N93+Q93+T93+W93+AC93</f>
        <v>4</v>
      </c>
      <c r="AI92" s="94">
        <f>+C93+F93+I93+L93+O93+R93+U93+AA93</f>
        <v>7</v>
      </c>
      <c r="AJ92" s="94">
        <f>+RANK(AG92,$AG$3:$AG$20,0)</f>
        <v>2</v>
      </c>
    </row>
    <row r="93" spans="1:36" ht="15.75" customHeight="1">
      <c r="A93" s="104"/>
      <c r="B93" s="106"/>
      <c r="C93" s="101"/>
      <c r="D93" s="102"/>
      <c r="E93" s="103"/>
      <c r="F93" s="25"/>
      <c r="G93" s="26" t="s">
        <v>33</v>
      </c>
      <c r="H93" s="27"/>
      <c r="I93" s="25"/>
      <c r="J93" s="26" t="s">
        <v>33</v>
      </c>
      <c r="K93" s="27"/>
      <c r="L93" s="85">
        <v>7</v>
      </c>
      <c r="M93" s="86" t="s">
        <v>583</v>
      </c>
      <c r="N93" s="87">
        <v>4</v>
      </c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25"/>
      <c r="AB93" s="26" t="s">
        <v>33</v>
      </c>
      <c r="AC93" s="27"/>
      <c r="AD93" s="97"/>
      <c r="AE93" s="95"/>
      <c r="AF93" s="95"/>
      <c r="AG93" s="95"/>
      <c r="AH93" s="95"/>
      <c r="AI93" s="95"/>
      <c r="AJ93" s="95"/>
    </row>
    <row r="94" spans="1:36" ht="15.75" customHeight="1">
      <c r="A94" s="104">
        <v>29</v>
      </c>
      <c r="B94" s="105" t="str">
        <f>IF(データ２!B58="","",VLOOKUP(A94,データ２!$A$2:$B$162,2))</f>
        <v>リトルジャイアンツ</v>
      </c>
      <c r="C94" s="22" t="s">
        <v>314</v>
      </c>
      <c r="D94" s="23" t="s">
        <v>33</v>
      </c>
      <c r="E94" s="24">
        <v>35</v>
      </c>
      <c r="F94" s="98" t="s">
        <v>32</v>
      </c>
      <c r="G94" s="99"/>
      <c r="H94" s="100"/>
      <c r="I94" s="22" t="s">
        <v>314</v>
      </c>
      <c r="J94" s="23" t="s">
        <v>33</v>
      </c>
      <c r="K94" s="24">
        <v>30</v>
      </c>
      <c r="L94" s="22" t="s">
        <v>314</v>
      </c>
      <c r="M94" s="23" t="s">
        <v>33</v>
      </c>
      <c r="N94" s="24">
        <v>26</v>
      </c>
      <c r="O94" s="22" t="s">
        <v>314</v>
      </c>
      <c r="P94" s="23" t="s">
        <v>33</v>
      </c>
      <c r="Q94" s="24">
        <v>20</v>
      </c>
      <c r="R94" s="22" t="s">
        <v>314</v>
      </c>
      <c r="S94" s="23" t="s">
        <v>33</v>
      </c>
      <c r="T94" s="24">
        <v>14</v>
      </c>
      <c r="U94" s="22" t="s">
        <v>314</v>
      </c>
      <c r="V94" s="23" t="s">
        <v>33</v>
      </c>
      <c r="W94" s="24">
        <v>6</v>
      </c>
      <c r="X94" s="22" t="s">
        <v>314</v>
      </c>
      <c r="Y94" s="23" t="s">
        <v>33</v>
      </c>
      <c r="Z94" s="24">
        <v>2</v>
      </c>
      <c r="AA94" s="22" t="s">
        <v>314</v>
      </c>
      <c r="AB94" s="23" t="s">
        <v>33</v>
      </c>
      <c r="AC94" s="24">
        <v>9</v>
      </c>
      <c r="AD94" s="96">
        <f>COUNTIF(C94:AC95,"○")</f>
        <v>0</v>
      </c>
      <c r="AE94" s="94">
        <f>COUNTIF(C94:AC95,"●")</f>
        <v>0</v>
      </c>
      <c r="AF94" s="94">
        <f>COUNTIF(C94:AC95,"△")</f>
        <v>0</v>
      </c>
      <c r="AG94" s="94">
        <f>+AD94*3+AF94*1</f>
        <v>0</v>
      </c>
      <c r="AH94" s="94">
        <f>+E95+H95+K95+N95+Q95+T95+W95+AC95</f>
        <v>0</v>
      </c>
      <c r="AI94" s="94">
        <f>+C95+F95+I95+L95+O95+R95+U95+AA95</f>
        <v>0</v>
      </c>
      <c r="AJ94" s="94">
        <v>3</v>
      </c>
    </row>
    <row r="95" spans="1:36" ht="15.75" customHeight="1">
      <c r="A95" s="104"/>
      <c r="B95" s="106"/>
      <c r="C95" s="25"/>
      <c r="D95" s="26" t="s">
        <v>33</v>
      </c>
      <c r="E95" s="27"/>
      <c r="F95" s="101"/>
      <c r="G95" s="102"/>
      <c r="H95" s="103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25"/>
      <c r="V95" s="26" t="s">
        <v>33</v>
      </c>
      <c r="W95" s="27"/>
      <c r="X95" s="25"/>
      <c r="Y95" s="26" t="s">
        <v>33</v>
      </c>
      <c r="Z95" s="27"/>
      <c r="AA95" s="25"/>
      <c r="AB95" s="26" t="s">
        <v>33</v>
      </c>
      <c r="AC95" s="27"/>
      <c r="AD95" s="97"/>
      <c r="AE95" s="95"/>
      <c r="AF95" s="95"/>
      <c r="AG95" s="95"/>
      <c r="AH95" s="95"/>
      <c r="AI95" s="95"/>
      <c r="AJ95" s="95"/>
    </row>
    <row r="96" spans="1:36" ht="15.75" customHeight="1">
      <c r="A96" s="104">
        <v>30</v>
      </c>
      <c r="B96" s="105" t="str">
        <f>IF(データ２!B60="","",VLOOKUP(A96,データ２!$A$2:$B$162,2))</f>
        <v>ジャパンキングス</v>
      </c>
      <c r="C96" s="22" t="s">
        <v>314</v>
      </c>
      <c r="D96" s="23" t="s">
        <v>33</v>
      </c>
      <c r="E96" s="24">
        <v>33</v>
      </c>
      <c r="F96" s="22" t="s">
        <v>314</v>
      </c>
      <c r="G96" s="23" t="s">
        <v>33</v>
      </c>
      <c r="H96" s="24">
        <v>30</v>
      </c>
      <c r="I96" s="98" t="s">
        <v>32</v>
      </c>
      <c r="J96" s="99"/>
      <c r="K96" s="100"/>
      <c r="L96" s="22" t="s">
        <v>314</v>
      </c>
      <c r="M96" s="23" t="s">
        <v>33</v>
      </c>
      <c r="N96" s="24">
        <v>21</v>
      </c>
      <c r="O96" s="22" t="s">
        <v>314</v>
      </c>
      <c r="P96" s="23" t="s">
        <v>33</v>
      </c>
      <c r="Q96" s="24">
        <v>15</v>
      </c>
      <c r="R96" s="22" t="s">
        <v>314</v>
      </c>
      <c r="S96" s="23" t="s">
        <v>33</v>
      </c>
      <c r="T96" s="24">
        <v>7</v>
      </c>
      <c r="U96" s="22" t="s">
        <v>314</v>
      </c>
      <c r="V96" s="23" t="s">
        <v>33</v>
      </c>
      <c r="W96" s="24">
        <v>3</v>
      </c>
      <c r="X96" s="22" t="s">
        <v>314</v>
      </c>
      <c r="Y96" s="23" t="s">
        <v>33</v>
      </c>
      <c r="Z96" s="24">
        <v>10</v>
      </c>
      <c r="AA96" s="22" t="s">
        <v>314</v>
      </c>
      <c r="AB96" s="23" t="s">
        <v>33</v>
      </c>
      <c r="AC96" s="24">
        <v>16</v>
      </c>
      <c r="AD96" s="96">
        <f>COUNTIF(C96:AC97,"○")</f>
        <v>0</v>
      </c>
      <c r="AE96" s="94">
        <f>COUNTIF(C96:AC97,"●")</f>
        <v>0</v>
      </c>
      <c r="AF96" s="94">
        <f>COUNTIF(C96:AC97,"△")</f>
        <v>0</v>
      </c>
      <c r="AG96" s="94">
        <f>+AD96*3+AF96*1</f>
        <v>0</v>
      </c>
      <c r="AH96" s="94">
        <f>+E97+H97+K97+N97+Q97+T97+W97+AC97</f>
        <v>0</v>
      </c>
      <c r="AI96" s="94">
        <f>+C97+F97+I97+L97+O97+R97+U97+AA97</f>
        <v>0</v>
      </c>
      <c r="AJ96" s="94">
        <v>3</v>
      </c>
    </row>
    <row r="97" spans="1:36" ht="15.75" customHeight="1">
      <c r="A97" s="104"/>
      <c r="B97" s="106"/>
      <c r="C97" s="25"/>
      <c r="D97" s="26" t="s">
        <v>33</v>
      </c>
      <c r="E97" s="27"/>
      <c r="F97" s="25"/>
      <c r="G97" s="26" t="s">
        <v>33</v>
      </c>
      <c r="H97" s="27"/>
      <c r="I97" s="101"/>
      <c r="J97" s="102"/>
      <c r="K97" s="103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97"/>
      <c r="AE97" s="95"/>
      <c r="AF97" s="95"/>
      <c r="AG97" s="95"/>
      <c r="AH97" s="95"/>
      <c r="AI97" s="95"/>
      <c r="AJ97" s="95"/>
    </row>
    <row r="98" spans="1:36" ht="15.75" customHeight="1">
      <c r="A98" s="104">
        <v>31</v>
      </c>
      <c r="B98" s="105" t="str">
        <f>IF(データ２!B62="","",VLOOKUP(A98,データ２!$A$2:$B$162,2))</f>
        <v>ブラックキラーズ</v>
      </c>
      <c r="C98" s="76"/>
      <c r="D98" s="77"/>
      <c r="E98" s="78"/>
      <c r="F98" s="22" t="s">
        <v>314</v>
      </c>
      <c r="G98" s="23" t="s">
        <v>33</v>
      </c>
      <c r="H98" s="24">
        <v>26</v>
      </c>
      <c r="I98" s="22" t="s">
        <v>314</v>
      </c>
      <c r="J98" s="23" t="s">
        <v>33</v>
      </c>
      <c r="K98" s="24">
        <v>21</v>
      </c>
      <c r="L98" s="98" t="s">
        <v>32</v>
      </c>
      <c r="M98" s="99"/>
      <c r="N98" s="100"/>
      <c r="O98" s="22" t="s">
        <v>314</v>
      </c>
      <c r="P98" s="23" t="s">
        <v>33</v>
      </c>
      <c r="Q98" s="24">
        <v>8</v>
      </c>
      <c r="R98" s="22" t="s">
        <v>314</v>
      </c>
      <c r="S98" s="23" t="s">
        <v>33</v>
      </c>
      <c r="T98" s="24">
        <v>4</v>
      </c>
      <c r="U98" s="22" t="s">
        <v>314</v>
      </c>
      <c r="V98" s="23" t="s">
        <v>33</v>
      </c>
      <c r="W98" s="24">
        <v>11</v>
      </c>
      <c r="X98" s="22" t="s">
        <v>314</v>
      </c>
      <c r="Y98" s="23" t="s">
        <v>33</v>
      </c>
      <c r="Z98" s="24">
        <v>17</v>
      </c>
      <c r="AA98" s="22" t="s">
        <v>314</v>
      </c>
      <c r="AB98" s="23" t="s">
        <v>33</v>
      </c>
      <c r="AC98" s="24">
        <v>22</v>
      </c>
      <c r="AD98" s="96">
        <f>COUNTIF(C98:AC99,"○")</f>
        <v>0</v>
      </c>
      <c r="AE98" s="94">
        <f>COUNTIF(C98:AC99,"●")</f>
        <v>1</v>
      </c>
      <c r="AF98" s="94">
        <f>COUNTIF(C98:AC99,"△")</f>
        <v>0</v>
      </c>
      <c r="AG98" s="94">
        <f>+AD98*3+AF98*1</f>
        <v>0</v>
      </c>
      <c r="AH98" s="94">
        <f>+E99+H99+K99+N99+Q99+T99+W99+AC99</f>
        <v>7</v>
      </c>
      <c r="AI98" s="94">
        <f>+C99+F99+I99+L99+O99+R99+U99+AA99</f>
        <v>4</v>
      </c>
      <c r="AJ98" s="94">
        <v>9</v>
      </c>
    </row>
    <row r="99" spans="1:36" ht="15.75" customHeight="1">
      <c r="A99" s="104"/>
      <c r="B99" s="106"/>
      <c r="C99" s="79">
        <v>4</v>
      </c>
      <c r="D99" s="80" t="s">
        <v>581</v>
      </c>
      <c r="E99" s="81">
        <v>7</v>
      </c>
      <c r="F99" s="25"/>
      <c r="G99" s="26" t="s">
        <v>33</v>
      </c>
      <c r="H99" s="27"/>
      <c r="I99" s="25"/>
      <c r="J99" s="26" t="s">
        <v>33</v>
      </c>
      <c r="K99" s="27"/>
      <c r="L99" s="101"/>
      <c r="M99" s="102"/>
      <c r="N99" s="103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97"/>
      <c r="AE99" s="95"/>
      <c r="AF99" s="95"/>
      <c r="AG99" s="95"/>
      <c r="AH99" s="95"/>
      <c r="AI99" s="95"/>
      <c r="AJ99" s="95"/>
    </row>
    <row r="100" spans="1:36" ht="15.75" customHeight="1">
      <c r="A100" s="104">
        <v>32</v>
      </c>
      <c r="B100" s="105" t="str">
        <f>IF(データ２!B64="","",VLOOKUP(A100,データ２!$A$2:$B$162,2))</f>
        <v>品川レインボーズ</v>
      </c>
      <c r="C100" s="22" t="s">
        <v>314</v>
      </c>
      <c r="D100" s="23" t="s">
        <v>33</v>
      </c>
      <c r="E100" s="24">
        <v>25</v>
      </c>
      <c r="F100" s="22" t="s">
        <v>314</v>
      </c>
      <c r="G100" s="23" t="s">
        <v>33</v>
      </c>
      <c r="H100" s="24">
        <v>20</v>
      </c>
      <c r="I100" s="22" t="s">
        <v>314</v>
      </c>
      <c r="J100" s="23" t="s">
        <v>33</v>
      </c>
      <c r="K100" s="24">
        <v>15</v>
      </c>
      <c r="L100" s="22" t="s">
        <v>314</v>
      </c>
      <c r="M100" s="23" t="s">
        <v>33</v>
      </c>
      <c r="N100" s="24">
        <v>8</v>
      </c>
      <c r="O100" s="98" t="s">
        <v>32</v>
      </c>
      <c r="P100" s="99"/>
      <c r="Q100" s="100"/>
      <c r="R100" s="22" t="s">
        <v>314</v>
      </c>
      <c r="S100" s="23" t="s">
        <v>33</v>
      </c>
      <c r="T100" s="24">
        <v>12</v>
      </c>
      <c r="U100" s="22" t="s">
        <v>314</v>
      </c>
      <c r="V100" s="23" t="s">
        <v>33</v>
      </c>
      <c r="W100" s="24">
        <v>18</v>
      </c>
      <c r="X100" s="22" t="s">
        <v>314</v>
      </c>
      <c r="Y100" s="23" t="s">
        <v>33</v>
      </c>
      <c r="Z100" s="24">
        <v>23</v>
      </c>
      <c r="AA100" s="22" t="s">
        <v>314</v>
      </c>
      <c r="AB100" s="23" t="s">
        <v>33</v>
      </c>
      <c r="AC100" s="24">
        <v>27</v>
      </c>
      <c r="AD100" s="96">
        <f>COUNTIF(C100:AC101,"○")</f>
        <v>0</v>
      </c>
      <c r="AE100" s="94">
        <f>COUNTIF(C100:AC101,"●")</f>
        <v>0</v>
      </c>
      <c r="AF100" s="94">
        <f>COUNTIF(C100:AC101,"△")</f>
        <v>0</v>
      </c>
      <c r="AG100" s="94">
        <f>+AD100*3+AF100*1</f>
        <v>0</v>
      </c>
      <c r="AH100" s="94">
        <f>+E101+H101+K101+N101+Q101+T101+W101+AC101</f>
        <v>0</v>
      </c>
      <c r="AI100" s="94">
        <f>+C101+F101+I101+L101+O101+R101+U101+AA101</f>
        <v>0</v>
      </c>
      <c r="AJ100" s="94">
        <v>3</v>
      </c>
    </row>
    <row r="101" spans="1:36" ht="15.75" customHeight="1">
      <c r="A101" s="104"/>
      <c r="B101" s="106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1"/>
      <c r="P101" s="102"/>
      <c r="Q101" s="103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97"/>
      <c r="AE101" s="95"/>
      <c r="AF101" s="95"/>
      <c r="AG101" s="95"/>
      <c r="AH101" s="95"/>
      <c r="AI101" s="95"/>
      <c r="AJ101" s="95"/>
    </row>
    <row r="102" spans="1:36" ht="15.75" customHeight="1">
      <c r="A102" s="104">
        <v>33</v>
      </c>
      <c r="B102" s="105" t="str">
        <f>IF(データ２!B66="","",VLOOKUP(A102,データ２!$A$2:$B$162,2))</f>
        <v>東陽フェニックス</v>
      </c>
      <c r="C102" s="22" t="s">
        <v>314</v>
      </c>
      <c r="D102" s="23" t="s">
        <v>33</v>
      </c>
      <c r="E102" s="24">
        <v>19</v>
      </c>
      <c r="F102" s="22" t="s">
        <v>314</v>
      </c>
      <c r="G102" s="23" t="s">
        <v>33</v>
      </c>
      <c r="H102" s="24">
        <v>14</v>
      </c>
      <c r="I102" s="22" t="s">
        <v>314</v>
      </c>
      <c r="J102" s="23" t="s">
        <v>33</v>
      </c>
      <c r="K102" s="24">
        <v>7</v>
      </c>
      <c r="L102" s="22" t="s">
        <v>314</v>
      </c>
      <c r="M102" s="23" t="s">
        <v>33</v>
      </c>
      <c r="N102" s="24">
        <v>4</v>
      </c>
      <c r="O102" s="22" t="s">
        <v>314</v>
      </c>
      <c r="P102" s="23" t="s">
        <v>33</v>
      </c>
      <c r="Q102" s="24">
        <v>12</v>
      </c>
      <c r="R102" s="98" t="s">
        <v>32</v>
      </c>
      <c r="S102" s="99"/>
      <c r="T102" s="100"/>
      <c r="U102" s="76"/>
      <c r="V102" s="77"/>
      <c r="W102" s="78"/>
      <c r="X102" s="22" t="s">
        <v>314</v>
      </c>
      <c r="Y102" s="23" t="s">
        <v>33</v>
      </c>
      <c r="Z102" s="24">
        <v>28</v>
      </c>
      <c r="AA102" s="22" t="s">
        <v>314</v>
      </c>
      <c r="AB102" s="23" t="s">
        <v>33</v>
      </c>
      <c r="AC102" s="24">
        <v>31</v>
      </c>
      <c r="AD102" s="96">
        <f>COUNTIF(C102:AC103,"○")</f>
        <v>0</v>
      </c>
      <c r="AE102" s="94">
        <f>COUNTIF(C102:AC103,"●")</f>
        <v>1</v>
      </c>
      <c r="AF102" s="94">
        <f>COUNTIF(C102:AC103,"△")</f>
        <v>0</v>
      </c>
      <c r="AG102" s="94">
        <f>+AD102*3+AF102*1</f>
        <v>0</v>
      </c>
      <c r="AH102" s="94">
        <f>+E103+H103+K103+N103+Q103+T103+W103+AC103</f>
        <v>4</v>
      </c>
      <c r="AI102" s="94">
        <f>+C103+F103+I103+L103+O103+R103+U103+AA103</f>
        <v>0</v>
      </c>
      <c r="AJ102" s="94">
        <v>8</v>
      </c>
    </row>
    <row r="103" spans="1:36" ht="15.75" customHeight="1">
      <c r="A103" s="104"/>
      <c r="B103" s="106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1"/>
      <c r="S103" s="102"/>
      <c r="T103" s="103"/>
      <c r="U103" s="79">
        <v>0</v>
      </c>
      <c r="V103" s="80" t="s">
        <v>581</v>
      </c>
      <c r="W103" s="81">
        <v>4</v>
      </c>
      <c r="X103" s="25"/>
      <c r="Y103" s="26" t="s">
        <v>33</v>
      </c>
      <c r="Z103" s="27"/>
      <c r="AA103" s="25"/>
      <c r="AB103" s="26" t="s">
        <v>33</v>
      </c>
      <c r="AC103" s="27"/>
      <c r="AD103" s="97"/>
      <c r="AE103" s="95"/>
      <c r="AF103" s="95"/>
      <c r="AG103" s="95"/>
      <c r="AH103" s="95"/>
      <c r="AI103" s="95"/>
      <c r="AJ103" s="95"/>
    </row>
    <row r="104" spans="1:36" ht="15.75" customHeight="1">
      <c r="A104" s="104">
        <v>34</v>
      </c>
      <c r="B104" s="105" t="str">
        <f>IF(データ２!B68="","",VLOOKUP(A104,データ２!$A$2:$B$162,2))</f>
        <v>不動パイレーツ</v>
      </c>
      <c r="C104" s="22" t="s">
        <v>314</v>
      </c>
      <c r="D104" s="23" t="s">
        <v>33</v>
      </c>
      <c r="E104" s="24">
        <v>13</v>
      </c>
      <c r="F104" s="22" t="s">
        <v>314</v>
      </c>
      <c r="G104" s="23" t="s">
        <v>33</v>
      </c>
      <c r="H104" s="24">
        <v>6</v>
      </c>
      <c r="I104" s="22" t="s">
        <v>314</v>
      </c>
      <c r="J104" s="23" t="s">
        <v>33</v>
      </c>
      <c r="K104" s="24">
        <v>3</v>
      </c>
      <c r="L104" s="22" t="s">
        <v>314</v>
      </c>
      <c r="M104" s="23" t="s">
        <v>33</v>
      </c>
      <c r="N104" s="24">
        <v>11</v>
      </c>
      <c r="O104" s="22" t="s">
        <v>314</v>
      </c>
      <c r="P104" s="23" t="s">
        <v>33</v>
      </c>
      <c r="Q104" s="24">
        <v>18</v>
      </c>
      <c r="R104" s="82"/>
      <c r="S104" s="83"/>
      <c r="T104" s="84"/>
      <c r="U104" s="98" t="s">
        <v>32</v>
      </c>
      <c r="V104" s="99"/>
      <c r="W104" s="100"/>
      <c r="X104" s="22" t="s">
        <v>314</v>
      </c>
      <c r="Y104" s="23" t="s">
        <v>33</v>
      </c>
      <c r="Z104" s="24">
        <v>32</v>
      </c>
      <c r="AA104" s="22" t="s">
        <v>314</v>
      </c>
      <c r="AB104" s="23" t="s">
        <v>33</v>
      </c>
      <c r="AC104" s="24">
        <v>34</v>
      </c>
      <c r="AD104" s="96">
        <f>COUNTIF(C104:AC105,"○")</f>
        <v>1</v>
      </c>
      <c r="AE104" s="94">
        <f>COUNTIF(C104:AC105,"●")</f>
        <v>0</v>
      </c>
      <c r="AF104" s="94">
        <f>COUNTIF(C104:AC105,"△")</f>
        <v>0</v>
      </c>
      <c r="AG104" s="94">
        <f>+AD104*3+AF104*1</f>
        <v>3</v>
      </c>
      <c r="AH104" s="94">
        <f>+E105+H105+K105+N105+Q105+T105+W105+AC105</f>
        <v>0</v>
      </c>
      <c r="AI104" s="94">
        <f>+C105+F105+I105+L105+O105+R105+U105+AA105</f>
        <v>4</v>
      </c>
      <c r="AJ104" s="94">
        <v>1</v>
      </c>
    </row>
    <row r="105" spans="1:36" ht="15.75" customHeight="1">
      <c r="A105" s="104"/>
      <c r="B105" s="106"/>
      <c r="C105" s="25"/>
      <c r="D105" s="26" t="s">
        <v>33</v>
      </c>
      <c r="E105" s="27"/>
      <c r="F105" s="25"/>
      <c r="G105" s="26" t="s">
        <v>33</v>
      </c>
      <c r="H105" s="27"/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85">
        <v>4</v>
      </c>
      <c r="S105" s="86" t="s">
        <v>583</v>
      </c>
      <c r="T105" s="87">
        <v>0</v>
      </c>
      <c r="U105" s="101"/>
      <c r="V105" s="102"/>
      <c r="W105" s="103"/>
      <c r="X105" s="25"/>
      <c r="Y105" s="26" t="s">
        <v>33</v>
      </c>
      <c r="Z105" s="27"/>
      <c r="AA105" s="25"/>
      <c r="AB105" s="26" t="s">
        <v>33</v>
      </c>
      <c r="AC105" s="27"/>
      <c r="AD105" s="97"/>
      <c r="AE105" s="95"/>
      <c r="AF105" s="95"/>
      <c r="AG105" s="95"/>
      <c r="AH105" s="95"/>
      <c r="AI105" s="95"/>
      <c r="AJ105" s="95"/>
    </row>
    <row r="106" spans="1:36" ht="15.75" customHeight="1">
      <c r="A106" s="104">
        <v>35</v>
      </c>
      <c r="B106" s="105" t="str">
        <f>IF(データ２!B70="","",VLOOKUP(A106,データ２!$A$2:$B$162,2))</f>
        <v>山野Ｒイーグルス</v>
      </c>
      <c r="C106" s="22" t="s">
        <v>314</v>
      </c>
      <c r="D106" s="23" t="s">
        <v>33</v>
      </c>
      <c r="E106" s="24">
        <v>5</v>
      </c>
      <c r="F106" s="22" t="s">
        <v>314</v>
      </c>
      <c r="G106" s="23" t="s">
        <v>33</v>
      </c>
      <c r="H106" s="24">
        <v>2</v>
      </c>
      <c r="I106" s="22" t="s">
        <v>314</v>
      </c>
      <c r="J106" s="23" t="s">
        <v>33</v>
      </c>
      <c r="K106" s="24">
        <v>10</v>
      </c>
      <c r="L106" s="22" t="s">
        <v>314</v>
      </c>
      <c r="M106" s="23" t="s">
        <v>33</v>
      </c>
      <c r="N106" s="24">
        <v>17</v>
      </c>
      <c r="O106" s="22" t="s">
        <v>314</v>
      </c>
      <c r="P106" s="23" t="s">
        <v>33</v>
      </c>
      <c r="Q106" s="24">
        <v>23</v>
      </c>
      <c r="R106" s="22" t="s">
        <v>314</v>
      </c>
      <c r="S106" s="23" t="s">
        <v>33</v>
      </c>
      <c r="T106" s="24">
        <v>28</v>
      </c>
      <c r="U106" s="22" t="s">
        <v>314</v>
      </c>
      <c r="V106" s="23" t="s">
        <v>33</v>
      </c>
      <c r="W106" s="24">
        <v>32</v>
      </c>
      <c r="X106" s="98" t="s">
        <v>32</v>
      </c>
      <c r="Y106" s="99"/>
      <c r="Z106" s="100"/>
      <c r="AA106" s="22" t="s">
        <v>314</v>
      </c>
      <c r="AB106" s="23" t="s">
        <v>33</v>
      </c>
      <c r="AC106" s="24">
        <v>36</v>
      </c>
      <c r="AD106" s="96">
        <f>COUNTIF(C106:AC107,"○")</f>
        <v>0</v>
      </c>
      <c r="AE106" s="94">
        <f>COUNTIF(C106:AC107,"●")</f>
        <v>0</v>
      </c>
      <c r="AF106" s="94">
        <f>COUNTIF(C106:AC107,"△")</f>
        <v>0</v>
      </c>
      <c r="AG106" s="94">
        <f>+AD106*3+AF106*1</f>
        <v>0</v>
      </c>
      <c r="AH106" s="94">
        <f>+E107+H107+K107+N107+Q107+T107+W107+AC107</f>
        <v>0</v>
      </c>
      <c r="AI106" s="94">
        <f>+C107+F107+I107+L107+O107+R107+U107+AA107</f>
        <v>0</v>
      </c>
      <c r="AJ106" s="94">
        <v>3</v>
      </c>
    </row>
    <row r="107" spans="1:36" ht="15.75" customHeight="1">
      <c r="A107" s="104"/>
      <c r="B107" s="106"/>
      <c r="C107" s="25"/>
      <c r="D107" s="26" t="s">
        <v>33</v>
      </c>
      <c r="E107" s="27"/>
      <c r="F107" s="25"/>
      <c r="G107" s="26" t="s">
        <v>33</v>
      </c>
      <c r="H107" s="27"/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1"/>
      <c r="Y107" s="102"/>
      <c r="Z107" s="103"/>
      <c r="AA107" s="25"/>
      <c r="AB107" s="26" t="s">
        <v>33</v>
      </c>
      <c r="AC107" s="27"/>
      <c r="AD107" s="97"/>
      <c r="AE107" s="95"/>
      <c r="AF107" s="95"/>
      <c r="AG107" s="95"/>
      <c r="AH107" s="95"/>
      <c r="AI107" s="95"/>
      <c r="AJ107" s="95"/>
    </row>
    <row r="108" spans="1:36" ht="15.75" customHeight="1">
      <c r="A108" s="104">
        <v>36</v>
      </c>
      <c r="B108" s="105" t="str">
        <f>IF(データ２!B72="","",VLOOKUP(A108,データ２!$A$2:$B$162,2))</f>
        <v>オレンジイーグルス</v>
      </c>
      <c r="C108" s="22" t="s">
        <v>314</v>
      </c>
      <c r="D108" s="23" t="s">
        <v>33</v>
      </c>
      <c r="E108" s="24">
        <v>1</v>
      </c>
      <c r="F108" s="22" t="s">
        <v>314</v>
      </c>
      <c r="G108" s="23" t="s">
        <v>33</v>
      </c>
      <c r="H108" s="24">
        <v>9</v>
      </c>
      <c r="I108" s="22" t="s">
        <v>314</v>
      </c>
      <c r="J108" s="23" t="s">
        <v>33</v>
      </c>
      <c r="K108" s="24">
        <v>16</v>
      </c>
      <c r="L108" s="22" t="s">
        <v>314</v>
      </c>
      <c r="M108" s="23" t="s">
        <v>33</v>
      </c>
      <c r="N108" s="24">
        <v>22</v>
      </c>
      <c r="O108" s="22" t="s">
        <v>314</v>
      </c>
      <c r="P108" s="23" t="s">
        <v>33</v>
      </c>
      <c r="Q108" s="24">
        <v>27</v>
      </c>
      <c r="R108" s="22" t="s">
        <v>314</v>
      </c>
      <c r="S108" s="23" t="s">
        <v>33</v>
      </c>
      <c r="T108" s="24">
        <v>31</v>
      </c>
      <c r="U108" s="22" t="s">
        <v>314</v>
      </c>
      <c r="V108" s="23" t="s">
        <v>33</v>
      </c>
      <c r="W108" s="24">
        <v>34</v>
      </c>
      <c r="X108" s="22" t="s">
        <v>314</v>
      </c>
      <c r="Y108" s="23" t="s">
        <v>33</v>
      </c>
      <c r="Z108" s="24">
        <v>36</v>
      </c>
      <c r="AA108" s="98" t="s">
        <v>32</v>
      </c>
      <c r="AB108" s="99"/>
      <c r="AC108" s="100"/>
      <c r="AD108" s="96">
        <f>COUNTIF(C108:AC109,"○")</f>
        <v>0</v>
      </c>
      <c r="AE108" s="94">
        <f>COUNTIF(C108:AC109,"●")</f>
        <v>0</v>
      </c>
      <c r="AF108" s="94">
        <f>COUNTIF(C108:AC109,"△")</f>
        <v>0</v>
      </c>
      <c r="AG108" s="94">
        <f>+AD108*3+AF108*1</f>
        <v>0</v>
      </c>
      <c r="AH108" s="94">
        <f>+E109+H109+K109+N109+Q109+T109+W109+AC109</f>
        <v>0</v>
      </c>
      <c r="AI108" s="94">
        <f>+C109+F109+I109+L109+O109+R109+U109+AA109</f>
        <v>0</v>
      </c>
      <c r="AJ108" s="94">
        <v>3</v>
      </c>
    </row>
    <row r="109" spans="1:36" ht="15.75" customHeight="1">
      <c r="A109" s="104"/>
      <c r="B109" s="106"/>
      <c r="C109" s="25"/>
      <c r="D109" s="26" t="s">
        <v>33</v>
      </c>
      <c r="E109" s="27"/>
      <c r="F109" s="25"/>
      <c r="G109" s="26" t="s">
        <v>33</v>
      </c>
      <c r="H109" s="27"/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25"/>
      <c r="V109" s="26" t="s">
        <v>33</v>
      </c>
      <c r="W109" s="27"/>
      <c r="X109" s="25"/>
      <c r="Y109" s="26" t="s">
        <v>33</v>
      </c>
      <c r="Z109" s="27"/>
      <c r="AA109" s="101"/>
      <c r="AB109" s="102"/>
      <c r="AC109" s="103"/>
      <c r="AD109" s="97"/>
      <c r="AE109" s="95"/>
      <c r="AF109" s="95"/>
      <c r="AG109" s="95"/>
      <c r="AH109" s="95"/>
      <c r="AI109" s="95"/>
      <c r="AJ109" s="95"/>
    </row>
    <row r="110" spans="30:32" ht="13.5">
      <c r="AD110" s="16">
        <f>SUM(AD92:AD109)</f>
        <v>2</v>
      </c>
      <c r="AE110" s="16">
        <f>SUM(AE92:AE109)</f>
        <v>2</v>
      </c>
      <c r="AF110" s="16">
        <f>SUM(AF92:AF109)</f>
        <v>0</v>
      </c>
    </row>
    <row r="117" spans="2:29" ht="13.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107" t="str">
        <f>+IF(B119="","",+B119)</f>
        <v>ニュー愛宕</v>
      </c>
      <c r="D118" s="108"/>
      <c r="E118" s="109"/>
      <c r="F118" s="107" t="str">
        <f>+IF(B121="","",+B121)</f>
        <v>春日橋ファイターズ</v>
      </c>
      <c r="G118" s="108"/>
      <c r="H118" s="109"/>
      <c r="I118" s="107" t="str">
        <f>+IF(B123="","",+B123)</f>
        <v>ブルースカイズ</v>
      </c>
      <c r="J118" s="108"/>
      <c r="K118" s="109"/>
      <c r="L118" s="107" t="str">
        <f>+IF(B125="","",+B125)</f>
        <v>トゥールスジュニア</v>
      </c>
      <c r="M118" s="108"/>
      <c r="N118" s="109"/>
      <c r="O118" s="107" t="str">
        <f>+IF(B127="","",+B127)</f>
        <v>茗荷谷クラブ</v>
      </c>
      <c r="P118" s="108"/>
      <c r="Q118" s="109"/>
      <c r="R118" s="107" t="str">
        <f>+IF(B129="","",+B129)</f>
        <v>元芝ハヤブサ</v>
      </c>
      <c r="S118" s="108"/>
      <c r="T118" s="109"/>
      <c r="U118" s="107" t="str">
        <f>+IF(B131="","",+B131)</f>
        <v>月島ライオンズ</v>
      </c>
      <c r="V118" s="108"/>
      <c r="W118" s="109"/>
      <c r="X118" s="107" t="str">
        <f>+IF(B133="","",+B133)</f>
        <v>墨田スターズ</v>
      </c>
      <c r="Y118" s="108"/>
      <c r="Z118" s="109"/>
      <c r="AA118" s="107" t="str">
        <f>+IF(B135="","",+B135)</f>
        <v>サンジュニア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104">
        <v>37</v>
      </c>
      <c r="B119" s="105" t="str">
        <f>IF(データ２!B74="","",VLOOKUP(A119,データ２!$A$2:$B$162,2))</f>
        <v>ニュー愛宕</v>
      </c>
      <c r="C119" s="98" t="s">
        <v>32</v>
      </c>
      <c r="D119" s="99"/>
      <c r="E119" s="100"/>
      <c r="F119" s="22" t="s">
        <v>315</v>
      </c>
      <c r="G119" s="23" t="s">
        <v>33</v>
      </c>
      <c r="H119" s="24">
        <v>35</v>
      </c>
      <c r="I119" s="22" t="s">
        <v>315</v>
      </c>
      <c r="J119" s="23" t="s">
        <v>33</v>
      </c>
      <c r="K119" s="24">
        <v>33</v>
      </c>
      <c r="L119" s="22" t="s">
        <v>315</v>
      </c>
      <c r="M119" s="23" t="s">
        <v>33</v>
      </c>
      <c r="N119" s="24">
        <v>29</v>
      </c>
      <c r="O119" s="22" t="s">
        <v>315</v>
      </c>
      <c r="P119" s="23" t="s">
        <v>33</v>
      </c>
      <c r="Q119" s="24">
        <v>25</v>
      </c>
      <c r="R119" s="22" t="s">
        <v>315</v>
      </c>
      <c r="S119" s="23" t="s">
        <v>33</v>
      </c>
      <c r="T119" s="24">
        <v>19</v>
      </c>
      <c r="U119" s="22" t="s">
        <v>315</v>
      </c>
      <c r="V119" s="23" t="s">
        <v>33</v>
      </c>
      <c r="W119" s="24">
        <v>13</v>
      </c>
      <c r="X119" s="22" t="s">
        <v>315</v>
      </c>
      <c r="Y119" s="23" t="s">
        <v>33</v>
      </c>
      <c r="Z119" s="24">
        <v>5</v>
      </c>
      <c r="AA119" s="22" t="s">
        <v>315</v>
      </c>
      <c r="AB119" s="23" t="s">
        <v>33</v>
      </c>
      <c r="AC119" s="24">
        <v>1</v>
      </c>
      <c r="AD119" s="96">
        <f>COUNTIF(C119:AC120,"○")</f>
        <v>0</v>
      </c>
      <c r="AE119" s="94">
        <f>COUNTIF(C119:AC120,"●")</f>
        <v>0</v>
      </c>
      <c r="AF119" s="94">
        <f>COUNTIF(C119:AC120,"△")</f>
        <v>0</v>
      </c>
      <c r="AG119" s="94">
        <f>+AD119*3+AF119*1</f>
        <v>0</v>
      </c>
      <c r="AH119" s="94">
        <f>+E120+H120+K120+N120+Q120+T120+W120+AC120</f>
        <v>0</v>
      </c>
      <c r="AI119" s="94">
        <f>+C120+F120+I120+L120+O120+R120+U120+AA120</f>
        <v>0</v>
      </c>
      <c r="AJ119" s="94">
        <v>5</v>
      </c>
    </row>
    <row r="120" spans="1:36" ht="15.75" customHeight="1">
      <c r="A120" s="104"/>
      <c r="B120" s="106"/>
      <c r="C120" s="101"/>
      <c r="D120" s="102"/>
      <c r="E120" s="103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25"/>
      <c r="P120" s="26" t="s">
        <v>33</v>
      </c>
      <c r="Q120" s="27"/>
      <c r="R120" s="25"/>
      <c r="S120" s="26" t="s">
        <v>33</v>
      </c>
      <c r="T120" s="27"/>
      <c r="U120" s="25"/>
      <c r="V120" s="26" t="s">
        <v>33</v>
      </c>
      <c r="W120" s="27"/>
      <c r="X120" s="25"/>
      <c r="Y120" s="26" t="s">
        <v>33</v>
      </c>
      <c r="Z120" s="27"/>
      <c r="AA120" s="25"/>
      <c r="AB120" s="26" t="s">
        <v>33</v>
      </c>
      <c r="AC120" s="27"/>
      <c r="AD120" s="97"/>
      <c r="AE120" s="95"/>
      <c r="AF120" s="95"/>
      <c r="AG120" s="95"/>
      <c r="AH120" s="95"/>
      <c r="AI120" s="95"/>
      <c r="AJ120" s="95"/>
    </row>
    <row r="121" spans="1:36" ht="15.75" customHeight="1">
      <c r="A121" s="104">
        <v>38</v>
      </c>
      <c r="B121" s="105" t="str">
        <f>IF(データ２!B76="","",VLOOKUP(A121,データ２!$A$2:$B$162,2))</f>
        <v>春日橋ファイターズ</v>
      </c>
      <c r="C121" s="22" t="s">
        <v>315</v>
      </c>
      <c r="D121" s="23" t="s">
        <v>33</v>
      </c>
      <c r="E121" s="24">
        <v>35</v>
      </c>
      <c r="F121" s="98" t="s">
        <v>32</v>
      </c>
      <c r="G121" s="99"/>
      <c r="H121" s="100"/>
      <c r="I121" s="76"/>
      <c r="J121" s="77"/>
      <c r="K121" s="78"/>
      <c r="L121" s="22" t="s">
        <v>315</v>
      </c>
      <c r="M121" s="23" t="s">
        <v>33</v>
      </c>
      <c r="N121" s="24">
        <v>26</v>
      </c>
      <c r="O121" s="22" t="s">
        <v>315</v>
      </c>
      <c r="P121" s="23" t="s">
        <v>33</v>
      </c>
      <c r="Q121" s="24">
        <v>20</v>
      </c>
      <c r="R121" s="22" t="s">
        <v>315</v>
      </c>
      <c r="S121" s="23" t="s">
        <v>33</v>
      </c>
      <c r="T121" s="24">
        <v>14</v>
      </c>
      <c r="U121" s="22" t="s">
        <v>315</v>
      </c>
      <c r="V121" s="23" t="s">
        <v>33</v>
      </c>
      <c r="W121" s="24">
        <v>6</v>
      </c>
      <c r="X121" s="22" t="s">
        <v>315</v>
      </c>
      <c r="Y121" s="23" t="s">
        <v>33</v>
      </c>
      <c r="Z121" s="24">
        <v>2</v>
      </c>
      <c r="AA121" s="22" t="s">
        <v>315</v>
      </c>
      <c r="AB121" s="23" t="s">
        <v>33</v>
      </c>
      <c r="AC121" s="24">
        <v>9</v>
      </c>
      <c r="AD121" s="96">
        <f>COUNTIF(C121:AC122,"○")</f>
        <v>0</v>
      </c>
      <c r="AE121" s="94">
        <f>COUNTIF(C121:AC122,"●")</f>
        <v>1</v>
      </c>
      <c r="AF121" s="94">
        <f>COUNTIF(C121:AC122,"△")</f>
        <v>0</v>
      </c>
      <c r="AG121" s="94">
        <f>+AD121*3+AF121*1</f>
        <v>0</v>
      </c>
      <c r="AH121" s="94">
        <f>+E122+H122+K122+N122+Q122+T122+W122+AC122</f>
        <v>9</v>
      </c>
      <c r="AI121" s="94">
        <f>+C122+F122+I122+L122+O122+R122+U122+AA122</f>
        <v>8</v>
      </c>
      <c r="AJ121" s="94">
        <v>8</v>
      </c>
    </row>
    <row r="122" spans="1:36" ht="15.75" customHeight="1">
      <c r="A122" s="104"/>
      <c r="B122" s="106"/>
      <c r="C122" s="25"/>
      <c r="D122" s="26" t="s">
        <v>33</v>
      </c>
      <c r="E122" s="27"/>
      <c r="F122" s="101"/>
      <c r="G122" s="102"/>
      <c r="H122" s="103"/>
      <c r="I122" s="79">
        <v>8</v>
      </c>
      <c r="J122" s="80" t="s">
        <v>581</v>
      </c>
      <c r="K122" s="81">
        <v>9</v>
      </c>
      <c r="L122" s="25"/>
      <c r="M122" s="26" t="s">
        <v>33</v>
      </c>
      <c r="N122" s="27"/>
      <c r="O122" s="25"/>
      <c r="P122" s="26" t="s">
        <v>33</v>
      </c>
      <c r="Q122" s="27"/>
      <c r="R122" s="25"/>
      <c r="S122" s="26" t="s">
        <v>33</v>
      </c>
      <c r="T122" s="27"/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97"/>
      <c r="AE122" s="95"/>
      <c r="AF122" s="95"/>
      <c r="AG122" s="95"/>
      <c r="AH122" s="95"/>
      <c r="AI122" s="95"/>
      <c r="AJ122" s="95"/>
    </row>
    <row r="123" spans="1:36" ht="15.75" customHeight="1">
      <c r="A123" s="104">
        <v>39</v>
      </c>
      <c r="B123" s="105" t="str">
        <f>IF(データ２!B78="","",VLOOKUP(A123,データ２!$A$2:$B$162,2))</f>
        <v>ブルースカイズ</v>
      </c>
      <c r="C123" s="22" t="s">
        <v>315</v>
      </c>
      <c r="D123" s="23" t="s">
        <v>33</v>
      </c>
      <c r="E123" s="24">
        <v>33</v>
      </c>
      <c r="F123" s="82"/>
      <c r="G123" s="83"/>
      <c r="H123" s="84"/>
      <c r="I123" s="98" t="s">
        <v>32</v>
      </c>
      <c r="J123" s="99"/>
      <c r="K123" s="100"/>
      <c r="L123" s="22" t="s">
        <v>315</v>
      </c>
      <c r="M123" s="23" t="s">
        <v>33</v>
      </c>
      <c r="N123" s="24">
        <v>21</v>
      </c>
      <c r="O123" s="22" t="s">
        <v>315</v>
      </c>
      <c r="P123" s="23" t="s">
        <v>33</v>
      </c>
      <c r="Q123" s="24">
        <v>15</v>
      </c>
      <c r="R123" s="22" t="s">
        <v>315</v>
      </c>
      <c r="S123" s="23" t="s">
        <v>33</v>
      </c>
      <c r="T123" s="24">
        <v>7</v>
      </c>
      <c r="U123" s="22" t="s">
        <v>315</v>
      </c>
      <c r="V123" s="23" t="s">
        <v>33</v>
      </c>
      <c r="W123" s="24">
        <v>3</v>
      </c>
      <c r="X123" s="76"/>
      <c r="Y123" s="77"/>
      <c r="Z123" s="78"/>
      <c r="AA123" s="22" t="s">
        <v>315</v>
      </c>
      <c r="AB123" s="23" t="s">
        <v>33</v>
      </c>
      <c r="AC123" s="24">
        <v>16</v>
      </c>
      <c r="AD123" s="96">
        <f>COUNTIF(C123:AC124,"○")</f>
        <v>1</v>
      </c>
      <c r="AE123" s="94">
        <f>COUNTIF(C123:AC124,"●")</f>
        <v>1</v>
      </c>
      <c r="AF123" s="94">
        <f>COUNTIF(C123:AC124,"△")</f>
        <v>0</v>
      </c>
      <c r="AG123" s="94">
        <f>+AD123*3+AF123*1</f>
        <v>3</v>
      </c>
      <c r="AH123" s="94">
        <f>+E124+H124+K124+N124+Q124+T124+W124+AC124</f>
        <v>8</v>
      </c>
      <c r="AI123" s="94">
        <f>+C124+F124+I124+L124+O124+R124+U124+AA124</f>
        <v>9</v>
      </c>
      <c r="AJ123" s="94">
        <v>3</v>
      </c>
    </row>
    <row r="124" spans="1:36" ht="15.75" customHeight="1">
      <c r="A124" s="104"/>
      <c r="B124" s="106"/>
      <c r="C124" s="25"/>
      <c r="D124" s="26" t="s">
        <v>33</v>
      </c>
      <c r="E124" s="27"/>
      <c r="F124" s="85">
        <v>9</v>
      </c>
      <c r="G124" s="86" t="s">
        <v>583</v>
      </c>
      <c r="H124" s="87">
        <v>8</v>
      </c>
      <c r="I124" s="101"/>
      <c r="J124" s="102"/>
      <c r="K124" s="103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79">
        <v>6</v>
      </c>
      <c r="Y124" s="80" t="s">
        <v>581</v>
      </c>
      <c r="Z124" s="81">
        <v>7</v>
      </c>
      <c r="AA124" s="25"/>
      <c r="AB124" s="26" t="s">
        <v>33</v>
      </c>
      <c r="AC124" s="27"/>
      <c r="AD124" s="97"/>
      <c r="AE124" s="95"/>
      <c r="AF124" s="95"/>
      <c r="AG124" s="95"/>
      <c r="AH124" s="95"/>
      <c r="AI124" s="95"/>
      <c r="AJ124" s="95"/>
    </row>
    <row r="125" spans="1:36" ht="15.75" customHeight="1">
      <c r="A125" s="104">
        <v>40</v>
      </c>
      <c r="B125" s="105" t="str">
        <f>IF(データ２!B80="","",VLOOKUP(A125,データ２!$A$2:$B$162,2))</f>
        <v>トゥールスジュニア</v>
      </c>
      <c r="C125" s="22" t="s">
        <v>315</v>
      </c>
      <c r="D125" s="23" t="s">
        <v>33</v>
      </c>
      <c r="E125" s="24">
        <v>29</v>
      </c>
      <c r="F125" s="22" t="s">
        <v>315</v>
      </c>
      <c r="G125" s="23" t="s">
        <v>33</v>
      </c>
      <c r="H125" s="24">
        <v>26</v>
      </c>
      <c r="I125" s="22" t="s">
        <v>315</v>
      </c>
      <c r="J125" s="23" t="s">
        <v>33</v>
      </c>
      <c r="K125" s="24">
        <v>21</v>
      </c>
      <c r="L125" s="98" t="s">
        <v>32</v>
      </c>
      <c r="M125" s="99"/>
      <c r="N125" s="100"/>
      <c r="O125" s="22" t="s">
        <v>315</v>
      </c>
      <c r="P125" s="23" t="s">
        <v>33</v>
      </c>
      <c r="Q125" s="24">
        <v>8</v>
      </c>
      <c r="R125" s="22" t="s">
        <v>315</v>
      </c>
      <c r="S125" s="23" t="s">
        <v>33</v>
      </c>
      <c r="T125" s="24">
        <v>4</v>
      </c>
      <c r="U125" s="22" t="s">
        <v>315</v>
      </c>
      <c r="V125" s="23" t="s">
        <v>33</v>
      </c>
      <c r="W125" s="24">
        <v>11</v>
      </c>
      <c r="X125" s="88"/>
      <c r="Y125" s="89"/>
      <c r="Z125" s="90"/>
      <c r="AA125" s="22" t="s">
        <v>315</v>
      </c>
      <c r="AB125" s="23" t="s">
        <v>33</v>
      </c>
      <c r="AC125" s="24">
        <v>22</v>
      </c>
      <c r="AD125" s="96">
        <f>COUNTIF(C125:AC126,"○")</f>
        <v>0</v>
      </c>
      <c r="AE125" s="94">
        <f>COUNTIF(C125:AC126,"●")</f>
        <v>0</v>
      </c>
      <c r="AF125" s="94">
        <f>COUNTIF(C125:AC126,"△")</f>
        <v>1</v>
      </c>
      <c r="AG125" s="94">
        <f>+AD125*3+AF125*1</f>
        <v>1</v>
      </c>
      <c r="AH125" s="94">
        <f>+E126+H126+K126+N126+Q126+T126+W126+AC126</f>
        <v>0</v>
      </c>
      <c r="AI125" s="94">
        <f>+C126+F126+I126+L126+O126+R126+U126+AA126</f>
        <v>0</v>
      </c>
      <c r="AJ125" s="94">
        <v>4</v>
      </c>
    </row>
    <row r="126" spans="1:36" ht="15.75" customHeight="1">
      <c r="A126" s="104"/>
      <c r="B126" s="106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101"/>
      <c r="M126" s="102"/>
      <c r="N126" s="103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91">
        <v>5</v>
      </c>
      <c r="Y126" s="92" t="s">
        <v>580</v>
      </c>
      <c r="Z126" s="93">
        <v>5</v>
      </c>
      <c r="AA126" s="25"/>
      <c r="AB126" s="26" t="s">
        <v>33</v>
      </c>
      <c r="AC126" s="27"/>
      <c r="AD126" s="97"/>
      <c r="AE126" s="95"/>
      <c r="AF126" s="95"/>
      <c r="AG126" s="95"/>
      <c r="AH126" s="95"/>
      <c r="AI126" s="95"/>
      <c r="AJ126" s="95"/>
    </row>
    <row r="127" spans="1:36" ht="15.75" customHeight="1">
      <c r="A127" s="104">
        <v>41</v>
      </c>
      <c r="B127" s="105" t="str">
        <f>IF(データ２!B82="","",VLOOKUP(A127,データ２!$A$2:$B$162,2))</f>
        <v>茗荷谷クラブ</v>
      </c>
      <c r="C127" s="22" t="s">
        <v>315</v>
      </c>
      <c r="D127" s="23" t="s">
        <v>33</v>
      </c>
      <c r="E127" s="24">
        <v>25</v>
      </c>
      <c r="F127" s="22" t="s">
        <v>315</v>
      </c>
      <c r="G127" s="23" t="s">
        <v>33</v>
      </c>
      <c r="H127" s="24">
        <v>20</v>
      </c>
      <c r="I127" s="22" t="s">
        <v>315</v>
      </c>
      <c r="J127" s="23" t="s">
        <v>33</v>
      </c>
      <c r="K127" s="24">
        <v>15</v>
      </c>
      <c r="L127" s="22" t="s">
        <v>315</v>
      </c>
      <c r="M127" s="23" t="s">
        <v>33</v>
      </c>
      <c r="N127" s="24">
        <v>8</v>
      </c>
      <c r="O127" s="98" t="s">
        <v>32</v>
      </c>
      <c r="P127" s="99"/>
      <c r="Q127" s="100"/>
      <c r="R127" s="82"/>
      <c r="S127" s="83"/>
      <c r="T127" s="84"/>
      <c r="U127" s="22" t="s">
        <v>315</v>
      </c>
      <c r="V127" s="23" t="s">
        <v>33</v>
      </c>
      <c r="W127" s="24">
        <v>18</v>
      </c>
      <c r="X127" s="22" t="s">
        <v>315</v>
      </c>
      <c r="Y127" s="23" t="s">
        <v>33</v>
      </c>
      <c r="Z127" s="24">
        <v>23</v>
      </c>
      <c r="AA127" s="22" t="s">
        <v>315</v>
      </c>
      <c r="AB127" s="23" t="s">
        <v>33</v>
      </c>
      <c r="AC127" s="24">
        <v>27</v>
      </c>
      <c r="AD127" s="96">
        <f>COUNTIF(C127:AC128,"○")</f>
        <v>1</v>
      </c>
      <c r="AE127" s="94">
        <f>COUNTIF(C127:AC128,"●")</f>
        <v>0</v>
      </c>
      <c r="AF127" s="94">
        <f>COUNTIF(C127:AC128,"△")</f>
        <v>0</v>
      </c>
      <c r="AG127" s="94">
        <f>+AD127*3+AF127*1</f>
        <v>3</v>
      </c>
      <c r="AH127" s="94">
        <f>+E128+H128+K128+N128+Q128+T128+W128+AC128</f>
        <v>1</v>
      </c>
      <c r="AI127" s="94">
        <f>+C128+F128+I128+L128+O128+R128+U128+AA128</f>
        <v>16</v>
      </c>
      <c r="AJ127" s="94">
        <v>2</v>
      </c>
    </row>
    <row r="128" spans="1:36" ht="15.75" customHeight="1">
      <c r="A128" s="104"/>
      <c r="B128" s="106"/>
      <c r="C128" s="25"/>
      <c r="D128" s="26" t="s">
        <v>33</v>
      </c>
      <c r="E128" s="27"/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1"/>
      <c r="P128" s="102"/>
      <c r="Q128" s="103"/>
      <c r="R128" s="85">
        <v>16</v>
      </c>
      <c r="S128" s="86" t="s">
        <v>583</v>
      </c>
      <c r="T128" s="87">
        <v>1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97"/>
      <c r="AE128" s="95"/>
      <c r="AF128" s="95"/>
      <c r="AG128" s="95"/>
      <c r="AH128" s="95"/>
      <c r="AI128" s="95"/>
      <c r="AJ128" s="95"/>
    </row>
    <row r="129" spans="1:36" ht="15.75" customHeight="1">
      <c r="A129" s="104">
        <v>42</v>
      </c>
      <c r="B129" s="105" t="str">
        <f>IF(データ２!B84="","",VLOOKUP(A129,データ２!$A$2:$B$162,2))</f>
        <v>元芝ハヤブサ</v>
      </c>
      <c r="C129" s="22" t="s">
        <v>315</v>
      </c>
      <c r="D129" s="23" t="s">
        <v>33</v>
      </c>
      <c r="E129" s="24">
        <v>19</v>
      </c>
      <c r="F129" s="22" t="s">
        <v>315</v>
      </c>
      <c r="G129" s="23" t="s">
        <v>33</v>
      </c>
      <c r="H129" s="24">
        <v>14</v>
      </c>
      <c r="I129" s="22" t="s">
        <v>315</v>
      </c>
      <c r="J129" s="23" t="s">
        <v>33</v>
      </c>
      <c r="K129" s="24">
        <v>7</v>
      </c>
      <c r="L129" s="22" t="s">
        <v>315</v>
      </c>
      <c r="M129" s="23" t="s">
        <v>33</v>
      </c>
      <c r="N129" s="24">
        <v>4</v>
      </c>
      <c r="O129" s="76"/>
      <c r="P129" s="77"/>
      <c r="Q129" s="78"/>
      <c r="R129" s="98" t="s">
        <v>32</v>
      </c>
      <c r="S129" s="99"/>
      <c r="T129" s="100"/>
      <c r="U129" s="22" t="s">
        <v>315</v>
      </c>
      <c r="V129" s="23" t="s">
        <v>33</v>
      </c>
      <c r="W129" s="24">
        <v>24</v>
      </c>
      <c r="X129" s="22" t="s">
        <v>315</v>
      </c>
      <c r="Y129" s="23" t="s">
        <v>33</v>
      </c>
      <c r="Z129" s="24">
        <v>28</v>
      </c>
      <c r="AA129" s="22" t="s">
        <v>315</v>
      </c>
      <c r="AB129" s="23" t="s">
        <v>33</v>
      </c>
      <c r="AC129" s="24">
        <v>31</v>
      </c>
      <c r="AD129" s="96">
        <f>COUNTIF(C129:AC130,"○")</f>
        <v>0</v>
      </c>
      <c r="AE129" s="94">
        <f>COUNTIF(C129:AC130,"●")</f>
        <v>1</v>
      </c>
      <c r="AF129" s="94">
        <f>COUNTIF(C129:AC130,"△")</f>
        <v>0</v>
      </c>
      <c r="AG129" s="94">
        <f>+AD129*3+AF129*1</f>
        <v>0</v>
      </c>
      <c r="AH129" s="94">
        <f>+E130+H130+K130+N130+Q130+T130+W130+AC130</f>
        <v>16</v>
      </c>
      <c r="AI129" s="94">
        <f>+C130+F130+I130+L130+O130+R130+U130+AA130</f>
        <v>1</v>
      </c>
      <c r="AJ129" s="94">
        <v>9</v>
      </c>
    </row>
    <row r="130" spans="1:36" ht="15.75" customHeight="1">
      <c r="A130" s="104"/>
      <c r="B130" s="106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25"/>
      <c r="M130" s="26" t="s">
        <v>33</v>
      </c>
      <c r="N130" s="27"/>
      <c r="O130" s="79">
        <v>1</v>
      </c>
      <c r="P130" s="80" t="s">
        <v>581</v>
      </c>
      <c r="Q130" s="81">
        <v>16</v>
      </c>
      <c r="R130" s="101"/>
      <c r="S130" s="102"/>
      <c r="T130" s="103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97"/>
      <c r="AE130" s="95"/>
      <c r="AF130" s="95"/>
      <c r="AG130" s="95"/>
      <c r="AH130" s="95"/>
      <c r="AI130" s="95"/>
      <c r="AJ130" s="95"/>
    </row>
    <row r="131" spans="1:36" ht="15.75" customHeight="1">
      <c r="A131" s="104">
        <v>43</v>
      </c>
      <c r="B131" s="105" t="str">
        <f>IF(データ２!B86="","",VLOOKUP(A131,データ２!$A$2:$B$162,2))</f>
        <v>月島ライオンズ</v>
      </c>
      <c r="C131" s="22" t="s">
        <v>315</v>
      </c>
      <c r="D131" s="23" t="s">
        <v>33</v>
      </c>
      <c r="E131" s="24">
        <v>13</v>
      </c>
      <c r="F131" s="22" t="s">
        <v>315</v>
      </c>
      <c r="G131" s="23" t="s">
        <v>33</v>
      </c>
      <c r="H131" s="24">
        <v>6</v>
      </c>
      <c r="I131" s="22" t="s">
        <v>315</v>
      </c>
      <c r="J131" s="23" t="s">
        <v>33</v>
      </c>
      <c r="K131" s="24">
        <v>3</v>
      </c>
      <c r="L131" s="22" t="s">
        <v>315</v>
      </c>
      <c r="M131" s="23" t="s">
        <v>33</v>
      </c>
      <c r="N131" s="24">
        <v>11</v>
      </c>
      <c r="O131" s="22" t="s">
        <v>315</v>
      </c>
      <c r="P131" s="23" t="s">
        <v>33</v>
      </c>
      <c r="Q131" s="24">
        <v>18</v>
      </c>
      <c r="R131" s="22" t="s">
        <v>315</v>
      </c>
      <c r="S131" s="23" t="s">
        <v>33</v>
      </c>
      <c r="T131" s="24">
        <v>24</v>
      </c>
      <c r="U131" s="98" t="s">
        <v>32</v>
      </c>
      <c r="V131" s="99"/>
      <c r="W131" s="100"/>
      <c r="X131" s="22" t="s">
        <v>315</v>
      </c>
      <c r="Y131" s="23" t="s">
        <v>33</v>
      </c>
      <c r="Z131" s="24">
        <v>32</v>
      </c>
      <c r="AA131" s="22" t="s">
        <v>315</v>
      </c>
      <c r="AB131" s="23" t="s">
        <v>33</v>
      </c>
      <c r="AC131" s="24">
        <v>34</v>
      </c>
      <c r="AD131" s="96">
        <f>COUNTIF(C131:AC132,"○")</f>
        <v>0</v>
      </c>
      <c r="AE131" s="94">
        <f>COUNTIF(C131:AC132,"●")</f>
        <v>0</v>
      </c>
      <c r="AF131" s="94">
        <f>COUNTIF(C131:AC132,"△")</f>
        <v>0</v>
      </c>
      <c r="AG131" s="94">
        <f>+AD131*3+AF131*1</f>
        <v>0</v>
      </c>
      <c r="AH131" s="94">
        <f>+E132+H132+K132+N132+Q132+T132+W132+AC132</f>
        <v>0</v>
      </c>
      <c r="AI131" s="94">
        <f>+C132+F132+I132+L132+O132+R132+U132+AA132</f>
        <v>0</v>
      </c>
      <c r="AJ131" s="94">
        <v>5</v>
      </c>
    </row>
    <row r="132" spans="1:36" ht="15.75" customHeight="1">
      <c r="A132" s="104"/>
      <c r="B132" s="106"/>
      <c r="C132" s="25"/>
      <c r="D132" s="26" t="s">
        <v>33</v>
      </c>
      <c r="E132" s="27"/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101"/>
      <c r="V132" s="102"/>
      <c r="W132" s="103"/>
      <c r="X132" s="25"/>
      <c r="Y132" s="26" t="s">
        <v>33</v>
      </c>
      <c r="Z132" s="27"/>
      <c r="AA132" s="25"/>
      <c r="AB132" s="26" t="s">
        <v>33</v>
      </c>
      <c r="AC132" s="27"/>
      <c r="AD132" s="97"/>
      <c r="AE132" s="95"/>
      <c r="AF132" s="95"/>
      <c r="AG132" s="95"/>
      <c r="AH132" s="95"/>
      <c r="AI132" s="95"/>
      <c r="AJ132" s="95"/>
    </row>
    <row r="133" spans="1:36" ht="15.75" customHeight="1">
      <c r="A133" s="104">
        <v>44</v>
      </c>
      <c r="B133" s="105" t="str">
        <f>IF(データ２!B88="","",VLOOKUP(A133,データ２!$A$2:$B$162,2))</f>
        <v>墨田スターズ</v>
      </c>
      <c r="C133" s="22" t="s">
        <v>315</v>
      </c>
      <c r="D133" s="23" t="s">
        <v>33</v>
      </c>
      <c r="E133" s="24">
        <v>5</v>
      </c>
      <c r="F133" s="22" t="s">
        <v>315</v>
      </c>
      <c r="G133" s="23" t="s">
        <v>33</v>
      </c>
      <c r="H133" s="24">
        <v>2</v>
      </c>
      <c r="I133" s="82"/>
      <c r="J133" s="83"/>
      <c r="K133" s="84"/>
      <c r="L133" s="88"/>
      <c r="M133" s="89"/>
      <c r="N133" s="90"/>
      <c r="O133" s="22" t="s">
        <v>315</v>
      </c>
      <c r="P133" s="23" t="s">
        <v>33</v>
      </c>
      <c r="Q133" s="24">
        <v>23</v>
      </c>
      <c r="R133" s="22" t="s">
        <v>315</v>
      </c>
      <c r="S133" s="23" t="s">
        <v>33</v>
      </c>
      <c r="T133" s="24">
        <v>28</v>
      </c>
      <c r="U133" s="22" t="s">
        <v>315</v>
      </c>
      <c r="V133" s="23" t="s">
        <v>33</v>
      </c>
      <c r="W133" s="24">
        <v>32</v>
      </c>
      <c r="X133" s="98" t="s">
        <v>32</v>
      </c>
      <c r="Y133" s="99"/>
      <c r="Z133" s="100"/>
      <c r="AA133" s="22" t="s">
        <v>315</v>
      </c>
      <c r="AB133" s="23" t="s">
        <v>33</v>
      </c>
      <c r="AC133" s="24">
        <v>36</v>
      </c>
      <c r="AD133" s="96">
        <f>COUNTIF(C133:AC134,"○")</f>
        <v>1</v>
      </c>
      <c r="AE133" s="94">
        <f>COUNTIF(C133:AC134,"●")</f>
        <v>0</v>
      </c>
      <c r="AF133" s="94">
        <f>COUNTIF(C133:AC134,"△")</f>
        <v>1</v>
      </c>
      <c r="AG133" s="94">
        <f>+AD133*3+AF133*1</f>
        <v>4</v>
      </c>
      <c r="AH133" s="94">
        <f>+E134+H134+K134+N134+Q134+T134+W134+AC134</f>
        <v>11</v>
      </c>
      <c r="AI133" s="94">
        <f>+C134+F134+I134+L134+O134+R134+U134+AA134</f>
        <v>12</v>
      </c>
      <c r="AJ133" s="94">
        <v>1</v>
      </c>
    </row>
    <row r="134" spans="1:36" ht="15.75" customHeight="1">
      <c r="A134" s="104"/>
      <c r="B134" s="106"/>
      <c r="C134" s="25"/>
      <c r="D134" s="26" t="s">
        <v>33</v>
      </c>
      <c r="E134" s="27"/>
      <c r="F134" s="25"/>
      <c r="G134" s="26" t="s">
        <v>33</v>
      </c>
      <c r="H134" s="27"/>
      <c r="I134" s="85">
        <v>7</v>
      </c>
      <c r="J134" s="86" t="s">
        <v>583</v>
      </c>
      <c r="K134" s="87">
        <v>6</v>
      </c>
      <c r="L134" s="91">
        <v>5</v>
      </c>
      <c r="M134" s="92" t="s">
        <v>580</v>
      </c>
      <c r="N134" s="93">
        <v>5</v>
      </c>
      <c r="O134" s="25"/>
      <c r="P134" s="26" t="s">
        <v>33</v>
      </c>
      <c r="Q134" s="27"/>
      <c r="R134" s="25"/>
      <c r="S134" s="26" t="s">
        <v>33</v>
      </c>
      <c r="T134" s="27"/>
      <c r="U134" s="25"/>
      <c r="V134" s="26" t="s">
        <v>33</v>
      </c>
      <c r="W134" s="27"/>
      <c r="X134" s="101"/>
      <c r="Y134" s="102"/>
      <c r="Z134" s="103"/>
      <c r="AA134" s="25"/>
      <c r="AB134" s="26" t="s">
        <v>33</v>
      </c>
      <c r="AC134" s="27"/>
      <c r="AD134" s="97"/>
      <c r="AE134" s="95"/>
      <c r="AF134" s="95"/>
      <c r="AG134" s="95"/>
      <c r="AH134" s="95"/>
      <c r="AI134" s="95"/>
      <c r="AJ134" s="95"/>
    </row>
    <row r="135" spans="1:36" ht="15.75" customHeight="1">
      <c r="A135" s="104">
        <v>45</v>
      </c>
      <c r="B135" s="105" t="str">
        <f>IF(データ２!B90="","",VLOOKUP(A135,データ２!$A$2:$B$162,2))</f>
        <v>サンジュニア</v>
      </c>
      <c r="C135" s="22" t="s">
        <v>315</v>
      </c>
      <c r="D135" s="23" t="s">
        <v>33</v>
      </c>
      <c r="E135" s="24">
        <v>1</v>
      </c>
      <c r="F135" s="22" t="s">
        <v>315</v>
      </c>
      <c r="G135" s="23" t="s">
        <v>33</v>
      </c>
      <c r="H135" s="24">
        <v>9</v>
      </c>
      <c r="I135" s="22" t="s">
        <v>315</v>
      </c>
      <c r="J135" s="23" t="s">
        <v>33</v>
      </c>
      <c r="K135" s="24">
        <v>16</v>
      </c>
      <c r="L135" s="22" t="s">
        <v>315</v>
      </c>
      <c r="M135" s="23" t="s">
        <v>33</v>
      </c>
      <c r="N135" s="24">
        <v>22</v>
      </c>
      <c r="O135" s="22" t="s">
        <v>315</v>
      </c>
      <c r="P135" s="23" t="s">
        <v>33</v>
      </c>
      <c r="Q135" s="24">
        <v>27</v>
      </c>
      <c r="R135" s="22" t="s">
        <v>315</v>
      </c>
      <c r="S135" s="23" t="s">
        <v>33</v>
      </c>
      <c r="T135" s="24">
        <v>31</v>
      </c>
      <c r="U135" s="22" t="s">
        <v>315</v>
      </c>
      <c r="V135" s="23" t="s">
        <v>33</v>
      </c>
      <c r="W135" s="24">
        <v>34</v>
      </c>
      <c r="X135" s="22" t="s">
        <v>315</v>
      </c>
      <c r="Y135" s="23" t="s">
        <v>33</v>
      </c>
      <c r="Z135" s="24">
        <v>36</v>
      </c>
      <c r="AA135" s="98" t="s">
        <v>32</v>
      </c>
      <c r="AB135" s="99"/>
      <c r="AC135" s="100"/>
      <c r="AD135" s="96">
        <f>COUNTIF(C135:AC136,"○")</f>
        <v>0</v>
      </c>
      <c r="AE135" s="94">
        <f>COUNTIF(C135:AC136,"●")</f>
        <v>0</v>
      </c>
      <c r="AF135" s="94">
        <f>COUNTIF(C135:AC136,"△")</f>
        <v>0</v>
      </c>
      <c r="AG135" s="94">
        <f>+AD135*3+AF135*1</f>
        <v>0</v>
      </c>
      <c r="AH135" s="94">
        <f>+E136+H136+K136+N136+Q136+T136+W136+AC136</f>
        <v>0</v>
      </c>
      <c r="AI135" s="94">
        <f>+C136+F136+I136+L136+O136+R136+U136+AA136</f>
        <v>0</v>
      </c>
      <c r="AJ135" s="94">
        <v>5</v>
      </c>
    </row>
    <row r="136" spans="1:36" ht="15.75" customHeight="1">
      <c r="A136" s="104"/>
      <c r="B136" s="106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1"/>
      <c r="AB136" s="102"/>
      <c r="AC136" s="103"/>
      <c r="AD136" s="97"/>
      <c r="AE136" s="95"/>
      <c r="AF136" s="95"/>
      <c r="AG136" s="95"/>
      <c r="AH136" s="95"/>
      <c r="AI136" s="95"/>
      <c r="AJ136" s="95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3</v>
      </c>
      <c r="AE137" s="16">
        <f>SUM(AE119:AE136)</f>
        <v>3</v>
      </c>
      <c r="AF137" s="16">
        <f>SUM(AF119:AF136)</f>
        <v>2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3.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107" t="str">
        <f>+IF(B150="","",+B150)</f>
        <v>雑司ヶ谷ヤング</v>
      </c>
      <c r="D149" s="108"/>
      <c r="E149" s="109"/>
      <c r="F149" s="107" t="str">
        <f>+IF(B152="","",+B152)</f>
        <v>ＬＣジュニア</v>
      </c>
      <c r="G149" s="108"/>
      <c r="H149" s="109"/>
      <c r="I149" s="107" t="str">
        <f>+IF(B154="","",+B154)</f>
        <v>番町エンジェルス</v>
      </c>
      <c r="J149" s="108"/>
      <c r="K149" s="109"/>
      <c r="L149" s="107" t="str">
        <f>+IF(B156="","",+B156)</f>
        <v>東伊興シャインズ</v>
      </c>
      <c r="M149" s="108"/>
      <c r="N149" s="109"/>
      <c r="O149" s="107" t="str">
        <f>+IF(B158="","",+B158)</f>
        <v>中央バンディーズ</v>
      </c>
      <c r="P149" s="108"/>
      <c r="Q149" s="109"/>
      <c r="R149" s="107" t="str">
        <f>+IF(B160="","",+B160)</f>
        <v>フレール</v>
      </c>
      <c r="S149" s="108"/>
      <c r="T149" s="109"/>
      <c r="U149" s="107" t="str">
        <f>+IF(B162="","",+B162)</f>
        <v>旗の台クラブ</v>
      </c>
      <c r="V149" s="108"/>
      <c r="W149" s="109"/>
      <c r="X149" s="107" t="str">
        <f>+IF(B164="","",+B164)</f>
        <v>東雲メッツ</v>
      </c>
      <c r="Y149" s="108"/>
      <c r="Z149" s="109"/>
      <c r="AA149" s="107" t="str">
        <f>+IF(B166="","",+B166)</f>
        <v>大雲寺スターズ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104">
        <v>46</v>
      </c>
      <c r="B150" s="105" t="str">
        <f>IF(データ２!B92="","",VLOOKUP(A150,データ２!$A$2:$B$162,2))</f>
        <v>雑司ヶ谷ヤング</v>
      </c>
      <c r="C150" s="98" t="s">
        <v>32</v>
      </c>
      <c r="D150" s="99"/>
      <c r="E150" s="100"/>
      <c r="F150" s="22" t="s">
        <v>316</v>
      </c>
      <c r="G150" s="23" t="s">
        <v>33</v>
      </c>
      <c r="H150" s="24">
        <v>35</v>
      </c>
      <c r="I150" s="22" t="s">
        <v>316</v>
      </c>
      <c r="J150" s="23" t="s">
        <v>33</v>
      </c>
      <c r="K150" s="24">
        <v>33</v>
      </c>
      <c r="L150" s="22" t="s">
        <v>316</v>
      </c>
      <c r="M150" s="23" t="s">
        <v>33</v>
      </c>
      <c r="N150" s="24">
        <v>29</v>
      </c>
      <c r="O150" s="22" t="s">
        <v>316</v>
      </c>
      <c r="P150" s="23" t="s">
        <v>33</v>
      </c>
      <c r="Q150" s="24">
        <v>25</v>
      </c>
      <c r="R150" s="22" t="s">
        <v>316</v>
      </c>
      <c r="S150" s="23" t="s">
        <v>33</v>
      </c>
      <c r="T150" s="24">
        <v>19</v>
      </c>
      <c r="U150" s="22" t="s">
        <v>316</v>
      </c>
      <c r="V150" s="23" t="s">
        <v>33</v>
      </c>
      <c r="W150" s="24">
        <v>13</v>
      </c>
      <c r="X150" s="22" t="s">
        <v>316</v>
      </c>
      <c r="Y150" s="23" t="s">
        <v>33</v>
      </c>
      <c r="Z150" s="24">
        <v>5</v>
      </c>
      <c r="AA150" s="22" t="s">
        <v>316</v>
      </c>
      <c r="AB150" s="23" t="s">
        <v>33</v>
      </c>
      <c r="AC150" s="24">
        <v>1</v>
      </c>
      <c r="AD150" s="96">
        <f>COUNTIF(C150:AC151,"○")</f>
        <v>0</v>
      </c>
      <c r="AE150" s="94">
        <f>COUNTIF(C150:AC151,"●")</f>
        <v>0</v>
      </c>
      <c r="AF150" s="94">
        <f>COUNTIF(C150:AC151,"△")</f>
        <v>0</v>
      </c>
      <c r="AG150" s="94">
        <f>+AD150*3+AF150*1</f>
        <v>0</v>
      </c>
      <c r="AH150" s="94">
        <f>+E151+H151+K151+N151+Q151+T151+W151+AC151</f>
        <v>0</v>
      </c>
      <c r="AI150" s="94">
        <f>+C151+F151+I151+L151+O151+R151+U151+AA151</f>
        <v>0</v>
      </c>
      <c r="AJ150" s="94">
        <v>4</v>
      </c>
    </row>
    <row r="151" spans="1:36" ht="15.75" customHeight="1">
      <c r="A151" s="104"/>
      <c r="B151" s="106"/>
      <c r="C151" s="101"/>
      <c r="D151" s="102"/>
      <c r="E151" s="103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25"/>
      <c r="V151" s="26" t="s">
        <v>33</v>
      </c>
      <c r="W151" s="27"/>
      <c r="X151" s="25"/>
      <c r="Y151" s="26" t="s">
        <v>33</v>
      </c>
      <c r="Z151" s="27"/>
      <c r="AA151" s="25"/>
      <c r="AB151" s="26" t="s">
        <v>33</v>
      </c>
      <c r="AC151" s="27"/>
      <c r="AD151" s="97"/>
      <c r="AE151" s="95"/>
      <c r="AF151" s="95"/>
      <c r="AG151" s="95"/>
      <c r="AH151" s="95"/>
      <c r="AI151" s="95"/>
      <c r="AJ151" s="95"/>
    </row>
    <row r="152" spans="1:36" ht="15.75" customHeight="1">
      <c r="A152" s="104">
        <v>47</v>
      </c>
      <c r="B152" s="105" t="str">
        <f>IF(データ２!B94="","",VLOOKUP(A152,データ２!$A$2:$B$162,2))</f>
        <v>ＬＣジュニア</v>
      </c>
      <c r="C152" s="22" t="s">
        <v>316</v>
      </c>
      <c r="D152" s="23" t="s">
        <v>33</v>
      </c>
      <c r="E152" s="24">
        <v>35</v>
      </c>
      <c r="F152" s="98" t="s">
        <v>32</v>
      </c>
      <c r="G152" s="99"/>
      <c r="H152" s="100"/>
      <c r="I152" s="22" t="s">
        <v>316</v>
      </c>
      <c r="J152" s="23" t="s">
        <v>33</v>
      </c>
      <c r="K152" s="24">
        <v>30</v>
      </c>
      <c r="L152" s="22" t="s">
        <v>316</v>
      </c>
      <c r="M152" s="23" t="s">
        <v>33</v>
      </c>
      <c r="N152" s="24">
        <v>26</v>
      </c>
      <c r="O152" s="22" t="s">
        <v>316</v>
      </c>
      <c r="P152" s="23" t="s">
        <v>33</v>
      </c>
      <c r="Q152" s="24">
        <v>20</v>
      </c>
      <c r="R152" s="22" t="s">
        <v>316</v>
      </c>
      <c r="S152" s="23" t="s">
        <v>33</v>
      </c>
      <c r="T152" s="24">
        <v>14</v>
      </c>
      <c r="U152" s="22" t="s">
        <v>316</v>
      </c>
      <c r="V152" s="23" t="s">
        <v>33</v>
      </c>
      <c r="W152" s="24">
        <v>6</v>
      </c>
      <c r="X152" s="22" t="s">
        <v>316</v>
      </c>
      <c r="Y152" s="23" t="s">
        <v>33</v>
      </c>
      <c r="Z152" s="24">
        <v>2</v>
      </c>
      <c r="AA152" s="22" t="s">
        <v>316</v>
      </c>
      <c r="AB152" s="23" t="s">
        <v>33</v>
      </c>
      <c r="AC152" s="24">
        <v>9</v>
      </c>
      <c r="AD152" s="96">
        <f>COUNTIF(C152:AC153,"○")</f>
        <v>0</v>
      </c>
      <c r="AE152" s="94">
        <f>COUNTIF(C152:AC153,"●")</f>
        <v>0</v>
      </c>
      <c r="AF152" s="94">
        <f>COUNTIF(C152:AC153,"△")</f>
        <v>0</v>
      </c>
      <c r="AG152" s="94">
        <f>+AD152*3+AF152*1</f>
        <v>0</v>
      </c>
      <c r="AH152" s="94">
        <f>+E153+H153+K153+N153+Q153+T153+W153+AC153</f>
        <v>0</v>
      </c>
      <c r="AI152" s="94">
        <f>+C153+F153+I153+L153+O153+R153+U153+AA153</f>
        <v>0</v>
      </c>
      <c r="AJ152" s="94">
        <v>4</v>
      </c>
    </row>
    <row r="153" spans="1:36" ht="15.75" customHeight="1">
      <c r="A153" s="104"/>
      <c r="B153" s="106"/>
      <c r="C153" s="25"/>
      <c r="D153" s="26" t="s">
        <v>33</v>
      </c>
      <c r="E153" s="27"/>
      <c r="F153" s="101"/>
      <c r="G153" s="102"/>
      <c r="H153" s="103"/>
      <c r="I153" s="25"/>
      <c r="J153" s="26" t="s">
        <v>33</v>
      </c>
      <c r="K153" s="27"/>
      <c r="L153" s="25"/>
      <c r="M153" s="26" t="s">
        <v>33</v>
      </c>
      <c r="N153" s="27"/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97"/>
      <c r="AE153" s="95"/>
      <c r="AF153" s="95"/>
      <c r="AG153" s="95"/>
      <c r="AH153" s="95"/>
      <c r="AI153" s="95"/>
      <c r="AJ153" s="95"/>
    </row>
    <row r="154" spans="1:36" ht="15.75" customHeight="1">
      <c r="A154" s="104">
        <v>48</v>
      </c>
      <c r="B154" s="105" t="str">
        <f>IF(データ２!B96="","",VLOOKUP(A154,データ２!$A$2:$B$162,2))</f>
        <v>番町エンジェルス</v>
      </c>
      <c r="C154" s="22" t="s">
        <v>316</v>
      </c>
      <c r="D154" s="23" t="s">
        <v>33</v>
      </c>
      <c r="E154" s="24">
        <v>33</v>
      </c>
      <c r="F154" s="22" t="s">
        <v>316</v>
      </c>
      <c r="G154" s="23" t="s">
        <v>33</v>
      </c>
      <c r="H154" s="24">
        <v>30</v>
      </c>
      <c r="I154" s="98" t="s">
        <v>32</v>
      </c>
      <c r="J154" s="99"/>
      <c r="K154" s="100"/>
      <c r="L154" s="22" t="s">
        <v>316</v>
      </c>
      <c r="M154" s="23" t="s">
        <v>33</v>
      </c>
      <c r="N154" s="24">
        <v>21</v>
      </c>
      <c r="O154" s="22" t="s">
        <v>316</v>
      </c>
      <c r="P154" s="23" t="s">
        <v>33</v>
      </c>
      <c r="Q154" s="24">
        <v>15</v>
      </c>
      <c r="R154" s="22" t="s">
        <v>316</v>
      </c>
      <c r="S154" s="23" t="s">
        <v>33</v>
      </c>
      <c r="T154" s="24">
        <v>7</v>
      </c>
      <c r="U154" s="22" t="s">
        <v>316</v>
      </c>
      <c r="V154" s="23" t="s">
        <v>33</v>
      </c>
      <c r="W154" s="24">
        <v>3</v>
      </c>
      <c r="X154" s="22" t="s">
        <v>316</v>
      </c>
      <c r="Y154" s="23" t="s">
        <v>33</v>
      </c>
      <c r="Z154" s="24">
        <v>10</v>
      </c>
      <c r="AA154" s="22" t="s">
        <v>316</v>
      </c>
      <c r="AB154" s="23" t="s">
        <v>33</v>
      </c>
      <c r="AC154" s="24">
        <v>16</v>
      </c>
      <c r="AD154" s="96">
        <f>COUNTIF(C154:AC155,"○")</f>
        <v>0</v>
      </c>
      <c r="AE154" s="94">
        <f>COUNTIF(C154:AC155,"●")</f>
        <v>0</v>
      </c>
      <c r="AF154" s="94">
        <f>COUNTIF(C154:AC155,"△")</f>
        <v>0</v>
      </c>
      <c r="AG154" s="94">
        <f>+AD154*3+AF154*1</f>
        <v>0</v>
      </c>
      <c r="AH154" s="94">
        <f>+E155+H155+K155+N155+Q155+T155+W155+AC155</f>
        <v>0</v>
      </c>
      <c r="AI154" s="94">
        <f>+C155+F155+I155+L155+O155+R155+U155+AA155</f>
        <v>0</v>
      </c>
      <c r="AJ154" s="94">
        <v>4</v>
      </c>
    </row>
    <row r="155" spans="1:36" ht="15.75" customHeight="1">
      <c r="A155" s="104"/>
      <c r="B155" s="106"/>
      <c r="C155" s="25"/>
      <c r="D155" s="26" t="s">
        <v>33</v>
      </c>
      <c r="E155" s="27"/>
      <c r="F155" s="25"/>
      <c r="G155" s="26" t="s">
        <v>33</v>
      </c>
      <c r="H155" s="27"/>
      <c r="I155" s="101"/>
      <c r="J155" s="102"/>
      <c r="K155" s="103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25"/>
      <c r="Y155" s="26" t="s">
        <v>33</v>
      </c>
      <c r="Z155" s="27"/>
      <c r="AA155" s="25"/>
      <c r="AB155" s="26" t="s">
        <v>33</v>
      </c>
      <c r="AC155" s="27"/>
      <c r="AD155" s="97"/>
      <c r="AE155" s="95"/>
      <c r="AF155" s="95"/>
      <c r="AG155" s="95"/>
      <c r="AH155" s="95"/>
      <c r="AI155" s="95"/>
      <c r="AJ155" s="95"/>
    </row>
    <row r="156" spans="1:36" ht="15.75" customHeight="1">
      <c r="A156" s="104">
        <v>49</v>
      </c>
      <c r="B156" s="105" t="str">
        <f>IF(データ２!B98="","",VLOOKUP(A156,データ２!$A$2:$B$162,2))</f>
        <v>東伊興シャインズ</v>
      </c>
      <c r="C156" s="22" t="s">
        <v>316</v>
      </c>
      <c r="D156" s="23" t="s">
        <v>33</v>
      </c>
      <c r="E156" s="24">
        <v>29</v>
      </c>
      <c r="F156" s="22" t="s">
        <v>316</v>
      </c>
      <c r="G156" s="23" t="s">
        <v>33</v>
      </c>
      <c r="H156" s="24">
        <v>26</v>
      </c>
      <c r="I156" s="22" t="s">
        <v>316</v>
      </c>
      <c r="J156" s="23" t="s">
        <v>33</v>
      </c>
      <c r="K156" s="24">
        <v>21</v>
      </c>
      <c r="L156" s="98" t="s">
        <v>32</v>
      </c>
      <c r="M156" s="99"/>
      <c r="N156" s="100"/>
      <c r="O156" s="22" t="s">
        <v>316</v>
      </c>
      <c r="P156" s="23" t="s">
        <v>33</v>
      </c>
      <c r="Q156" s="24">
        <v>8</v>
      </c>
      <c r="R156" s="22" t="s">
        <v>316</v>
      </c>
      <c r="S156" s="23" t="s">
        <v>33</v>
      </c>
      <c r="T156" s="24">
        <v>4</v>
      </c>
      <c r="U156" s="22" t="s">
        <v>316</v>
      </c>
      <c r="V156" s="23" t="s">
        <v>33</v>
      </c>
      <c r="W156" s="24">
        <v>11</v>
      </c>
      <c r="X156" s="22" t="s">
        <v>316</v>
      </c>
      <c r="Y156" s="23" t="s">
        <v>33</v>
      </c>
      <c r="Z156" s="24">
        <v>17</v>
      </c>
      <c r="AA156" s="76"/>
      <c r="AB156" s="77"/>
      <c r="AC156" s="78"/>
      <c r="AD156" s="96">
        <f>COUNTIF(C156:AC157,"○")</f>
        <v>0</v>
      </c>
      <c r="AE156" s="94">
        <f>COUNTIF(C156:AC157,"●")</f>
        <v>1</v>
      </c>
      <c r="AF156" s="94">
        <f>COUNTIF(C156:AC157,"△")</f>
        <v>0</v>
      </c>
      <c r="AG156" s="94">
        <f>+AD156*3+AF156*1</f>
        <v>0</v>
      </c>
      <c r="AH156" s="94">
        <f>+E157+H157+K157+N157+Q157+T157+W157+AC157</f>
        <v>10</v>
      </c>
      <c r="AI156" s="94">
        <f>+C157+F157+I157+L157+O157+R157+U157+AA157</f>
        <v>8</v>
      </c>
      <c r="AJ156" s="94">
        <v>8</v>
      </c>
    </row>
    <row r="157" spans="1:36" ht="15.75" customHeight="1">
      <c r="A157" s="104"/>
      <c r="B157" s="106"/>
      <c r="C157" s="25"/>
      <c r="D157" s="26" t="s">
        <v>33</v>
      </c>
      <c r="E157" s="27"/>
      <c r="F157" s="25"/>
      <c r="G157" s="26" t="s">
        <v>33</v>
      </c>
      <c r="H157" s="27"/>
      <c r="I157" s="25"/>
      <c r="J157" s="26" t="s">
        <v>33</v>
      </c>
      <c r="K157" s="27"/>
      <c r="L157" s="101"/>
      <c r="M157" s="102"/>
      <c r="N157" s="103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79">
        <v>8</v>
      </c>
      <c r="AB157" s="80" t="s">
        <v>578</v>
      </c>
      <c r="AC157" s="81">
        <v>10</v>
      </c>
      <c r="AD157" s="97"/>
      <c r="AE157" s="95"/>
      <c r="AF157" s="95"/>
      <c r="AG157" s="95"/>
      <c r="AH157" s="95"/>
      <c r="AI157" s="95"/>
      <c r="AJ157" s="95"/>
    </row>
    <row r="158" spans="1:36" ht="15.75" customHeight="1">
      <c r="A158" s="104">
        <v>50</v>
      </c>
      <c r="B158" s="105" t="str">
        <f>IF(データ２!B100="","",VLOOKUP(A158,データ２!$A$2:$B$162,2))</f>
        <v>中央バンディーズ</v>
      </c>
      <c r="C158" s="22" t="s">
        <v>316</v>
      </c>
      <c r="D158" s="23" t="s">
        <v>33</v>
      </c>
      <c r="E158" s="24">
        <v>25</v>
      </c>
      <c r="F158" s="22" t="s">
        <v>316</v>
      </c>
      <c r="G158" s="23" t="s">
        <v>33</v>
      </c>
      <c r="H158" s="24">
        <v>20</v>
      </c>
      <c r="I158" s="22" t="s">
        <v>316</v>
      </c>
      <c r="J158" s="23" t="s">
        <v>33</v>
      </c>
      <c r="K158" s="24">
        <v>15</v>
      </c>
      <c r="L158" s="22" t="s">
        <v>316</v>
      </c>
      <c r="M158" s="23" t="s">
        <v>33</v>
      </c>
      <c r="N158" s="24">
        <v>8</v>
      </c>
      <c r="O158" s="98" t="s">
        <v>32</v>
      </c>
      <c r="P158" s="99"/>
      <c r="Q158" s="100"/>
      <c r="R158" s="22" t="s">
        <v>316</v>
      </c>
      <c r="S158" s="23" t="s">
        <v>33</v>
      </c>
      <c r="T158" s="24">
        <v>12</v>
      </c>
      <c r="U158" s="22" t="s">
        <v>316</v>
      </c>
      <c r="V158" s="23" t="s">
        <v>33</v>
      </c>
      <c r="W158" s="24">
        <v>18</v>
      </c>
      <c r="X158" s="22" t="s">
        <v>316</v>
      </c>
      <c r="Y158" s="23" t="s">
        <v>33</v>
      </c>
      <c r="Z158" s="24">
        <v>23</v>
      </c>
      <c r="AA158" s="22" t="s">
        <v>316</v>
      </c>
      <c r="AB158" s="23" t="s">
        <v>33</v>
      </c>
      <c r="AC158" s="24">
        <v>27</v>
      </c>
      <c r="AD158" s="96">
        <f>COUNTIF(C158:AC159,"○")</f>
        <v>0</v>
      </c>
      <c r="AE158" s="94">
        <f>COUNTIF(C158:AC159,"●")</f>
        <v>0</v>
      </c>
      <c r="AF158" s="94">
        <f>COUNTIF(C158:AC159,"△")</f>
        <v>0</v>
      </c>
      <c r="AG158" s="94">
        <f>+AD158*3+AF158*1</f>
        <v>0</v>
      </c>
      <c r="AH158" s="94">
        <f>+E159+H159+K159+N159+Q159+T159+W159+AC159</f>
        <v>0</v>
      </c>
      <c r="AI158" s="94">
        <f>+C159+F159+I159+L159+O159+R159+U159+AA159</f>
        <v>0</v>
      </c>
      <c r="AJ158" s="94">
        <v>4</v>
      </c>
    </row>
    <row r="159" spans="1:36" ht="15.75" customHeight="1">
      <c r="A159" s="104"/>
      <c r="B159" s="106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1"/>
      <c r="P159" s="102"/>
      <c r="Q159" s="103"/>
      <c r="R159" s="25"/>
      <c r="S159" s="26" t="s">
        <v>33</v>
      </c>
      <c r="T159" s="27"/>
      <c r="U159" s="25"/>
      <c r="V159" s="26" t="s">
        <v>33</v>
      </c>
      <c r="W159" s="27"/>
      <c r="X159" s="25"/>
      <c r="Y159" s="26" t="s">
        <v>33</v>
      </c>
      <c r="Z159" s="27"/>
      <c r="AA159" s="25"/>
      <c r="AB159" s="26" t="s">
        <v>33</v>
      </c>
      <c r="AC159" s="27"/>
      <c r="AD159" s="97"/>
      <c r="AE159" s="95"/>
      <c r="AF159" s="95"/>
      <c r="AG159" s="95"/>
      <c r="AH159" s="95"/>
      <c r="AI159" s="95"/>
      <c r="AJ159" s="95"/>
    </row>
    <row r="160" spans="1:36" ht="15.75" customHeight="1">
      <c r="A160" s="104">
        <v>51</v>
      </c>
      <c r="B160" s="105" t="str">
        <f>IF(データ２!B102="","",VLOOKUP(A160,データ２!$A$2:$B$162,2))</f>
        <v>フレール</v>
      </c>
      <c r="C160" s="22" t="s">
        <v>316</v>
      </c>
      <c r="D160" s="23" t="s">
        <v>33</v>
      </c>
      <c r="E160" s="24">
        <v>19</v>
      </c>
      <c r="F160" s="22" t="s">
        <v>316</v>
      </c>
      <c r="G160" s="23" t="s">
        <v>33</v>
      </c>
      <c r="H160" s="24">
        <v>14</v>
      </c>
      <c r="I160" s="22" t="s">
        <v>316</v>
      </c>
      <c r="J160" s="23" t="s">
        <v>33</v>
      </c>
      <c r="K160" s="24">
        <v>7</v>
      </c>
      <c r="L160" s="22" t="s">
        <v>316</v>
      </c>
      <c r="M160" s="23" t="s">
        <v>33</v>
      </c>
      <c r="N160" s="24">
        <v>4</v>
      </c>
      <c r="O160" s="22" t="s">
        <v>316</v>
      </c>
      <c r="P160" s="23" t="s">
        <v>33</v>
      </c>
      <c r="Q160" s="24">
        <v>12</v>
      </c>
      <c r="R160" s="98" t="s">
        <v>32</v>
      </c>
      <c r="S160" s="99"/>
      <c r="T160" s="100"/>
      <c r="U160" s="76"/>
      <c r="V160" s="77"/>
      <c r="W160" s="78"/>
      <c r="X160" s="76"/>
      <c r="Y160" s="77"/>
      <c r="Z160" s="78"/>
      <c r="AA160" s="22" t="s">
        <v>316</v>
      </c>
      <c r="AB160" s="23" t="s">
        <v>33</v>
      </c>
      <c r="AC160" s="24">
        <v>31</v>
      </c>
      <c r="AD160" s="96">
        <f>COUNTIF(C160:AC161,"○")</f>
        <v>0</v>
      </c>
      <c r="AE160" s="94">
        <f>COUNTIF(C160:AC161,"●")</f>
        <v>2</v>
      </c>
      <c r="AF160" s="94">
        <f>COUNTIF(C160:AC161,"△")</f>
        <v>0</v>
      </c>
      <c r="AG160" s="94">
        <f>+AD160*3+AF160*1</f>
        <v>0</v>
      </c>
      <c r="AH160" s="94">
        <f>+E161+H161+K161+N161+Q161+T161+W161+AC161</f>
        <v>11</v>
      </c>
      <c r="AI160" s="94">
        <f>+C161+F161+I161+L161+O161+R161+U161+AA161</f>
        <v>2</v>
      </c>
      <c r="AJ160" s="94">
        <v>9</v>
      </c>
    </row>
    <row r="161" spans="1:36" ht="15.75" customHeight="1">
      <c r="A161" s="104"/>
      <c r="B161" s="106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101"/>
      <c r="S161" s="102"/>
      <c r="T161" s="103"/>
      <c r="U161" s="79">
        <v>2</v>
      </c>
      <c r="V161" s="80" t="s">
        <v>576</v>
      </c>
      <c r="W161" s="81">
        <v>11</v>
      </c>
      <c r="X161" s="79">
        <v>4</v>
      </c>
      <c r="Y161" s="80" t="s">
        <v>581</v>
      </c>
      <c r="Z161" s="81">
        <v>8</v>
      </c>
      <c r="AA161" s="25"/>
      <c r="AB161" s="26" t="s">
        <v>33</v>
      </c>
      <c r="AC161" s="27"/>
      <c r="AD161" s="97"/>
      <c r="AE161" s="95"/>
      <c r="AF161" s="95"/>
      <c r="AG161" s="95"/>
      <c r="AH161" s="95"/>
      <c r="AI161" s="95"/>
      <c r="AJ161" s="95"/>
    </row>
    <row r="162" spans="1:36" ht="15.75" customHeight="1">
      <c r="A162" s="104">
        <v>52</v>
      </c>
      <c r="B162" s="105" t="str">
        <f>IF(データ２!B104="","",VLOOKUP(A162,データ２!$A$2:$B$162,2))</f>
        <v>旗の台クラブ</v>
      </c>
      <c r="C162" s="22" t="s">
        <v>316</v>
      </c>
      <c r="D162" s="23" t="s">
        <v>33</v>
      </c>
      <c r="E162" s="24">
        <v>13</v>
      </c>
      <c r="F162" s="22" t="s">
        <v>316</v>
      </c>
      <c r="G162" s="23" t="s">
        <v>33</v>
      </c>
      <c r="H162" s="24">
        <v>6</v>
      </c>
      <c r="I162" s="22" t="s">
        <v>316</v>
      </c>
      <c r="J162" s="23" t="s">
        <v>33</v>
      </c>
      <c r="K162" s="24">
        <v>3</v>
      </c>
      <c r="L162" s="22" t="s">
        <v>316</v>
      </c>
      <c r="M162" s="23" t="s">
        <v>33</v>
      </c>
      <c r="N162" s="24">
        <v>11</v>
      </c>
      <c r="O162" s="22" t="s">
        <v>316</v>
      </c>
      <c r="P162" s="23" t="s">
        <v>33</v>
      </c>
      <c r="Q162" s="24">
        <v>18</v>
      </c>
      <c r="R162" s="82"/>
      <c r="S162" s="83"/>
      <c r="T162" s="84"/>
      <c r="U162" s="98" t="s">
        <v>32</v>
      </c>
      <c r="V162" s="99"/>
      <c r="W162" s="100"/>
      <c r="X162" s="22" t="s">
        <v>316</v>
      </c>
      <c r="Y162" s="23" t="s">
        <v>33</v>
      </c>
      <c r="Z162" s="24">
        <v>32</v>
      </c>
      <c r="AA162" s="76"/>
      <c r="AB162" s="77"/>
      <c r="AC162" s="78"/>
      <c r="AD162" s="96">
        <f>COUNTIF(C162:AC163,"○")</f>
        <v>1</v>
      </c>
      <c r="AE162" s="94">
        <f>COUNTIF(C162:AC163,"●")</f>
        <v>1</v>
      </c>
      <c r="AF162" s="94">
        <f>COUNTIF(C162:AC163,"△")</f>
        <v>0</v>
      </c>
      <c r="AG162" s="94">
        <f>+AD162*3+AF162*1</f>
        <v>3</v>
      </c>
      <c r="AH162" s="94">
        <f>+E163+H163+K163+N163+Q163+T163+W163+AC163</f>
        <v>7</v>
      </c>
      <c r="AI162" s="94">
        <f>+C163+F163+I163+L163+O163+R163+U163+AA163</f>
        <v>12</v>
      </c>
      <c r="AJ162" s="94">
        <v>3</v>
      </c>
    </row>
    <row r="163" spans="1:36" ht="15.75" customHeight="1">
      <c r="A163" s="104"/>
      <c r="B163" s="106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25"/>
      <c r="M163" s="26" t="s">
        <v>33</v>
      </c>
      <c r="N163" s="27"/>
      <c r="O163" s="25"/>
      <c r="P163" s="26" t="s">
        <v>33</v>
      </c>
      <c r="Q163" s="27"/>
      <c r="R163" s="85">
        <v>11</v>
      </c>
      <c r="S163" s="86" t="s">
        <v>577</v>
      </c>
      <c r="T163" s="87">
        <v>2</v>
      </c>
      <c r="U163" s="101"/>
      <c r="V163" s="102"/>
      <c r="W163" s="103"/>
      <c r="X163" s="25"/>
      <c r="Y163" s="26" t="s">
        <v>33</v>
      </c>
      <c r="Z163" s="27"/>
      <c r="AA163" s="79">
        <v>1</v>
      </c>
      <c r="AB163" s="80" t="s">
        <v>581</v>
      </c>
      <c r="AC163" s="81">
        <v>5</v>
      </c>
      <c r="AD163" s="97"/>
      <c r="AE163" s="95"/>
      <c r="AF163" s="95"/>
      <c r="AG163" s="95"/>
      <c r="AH163" s="95"/>
      <c r="AI163" s="95"/>
      <c r="AJ163" s="95"/>
    </row>
    <row r="164" spans="1:36" ht="15.75" customHeight="1">
      <c r="A164" s="104">
        <v>53</v>
      </c>
      <c r="B164" s="105" t="str">
        <f>IF(データ２!B106="","",VLOOKUP(A164,データ２!$A$2:$B$162,2))</f>
        <v>東雲メッツ</v>
      </c>
      <c r="C164" s="22" t="s">
        <v>316</v>
      </c>
      <c r="D164" s="23" t="s">
        <v>33</v>
      </c>
      <c r="E164" s="24">
        <v>5</v>
      </c>
      <c r="F164" s="22" t="s">
        <v>316</v>
      </c>
      <c r="G164" s="23" t="s">
        <v>33</v>
      </c>
      <c r="H164" s="24">
        <v>2</v>
      </c>
      <c r="I164" s="22" t="s">
        <v>316</v>
      </c>
      <c r="J164" s="23" t="s">
        <v>33</v>
      </c>
      <c r="K164" s="24">
        <v>10</v>
      </c>
      <c r="L164" s="22" t="s">
        <v>316</v>
      </c>
      <c r="M164" s="23" t="s">
        <v>33</v>
      </c>
      <c r="N164" s="24">
        <v>17</v>
      </c>
      <c r="O164" s="22" t="s">
        <v>316</v>
      </c>
      <c r="P164" s="23" t="s">
        <v>33</v>
      </c>
      <c r="Q164" s="24">
        <v>23</v>
      </c>
      <c r="R164" s="82"/>
      <c r="S164" s="83"/>
      <c r="T164" s="84"/>
      <c r="U164" s="22" t="s">
        <v>316</v>
      </c>
      <c r="V164" s="23" t="s">
        <v>33</v>
      </c>
      <c r="W164" s="24">
        <v>32</v>
      </c>
      <c r="X164" s="98" t="s">
        <v>32</v>
      </c>
      <c r="Y164" s="99"/>
      <c r="Z164" s="100"/>
      <c r="AA164" s="22" t="s">
        <v>316</v>
      </c>
      <c r="AB164" s="23" t="s">
        <v>33</v>
      </c>
      <c r="AC164" s="24">
        <v>36</v>
      </c>
      <c r="AD164" s="96">
        <f>COUNTIF(C164:AC165,"○")</f>
        <v>1</v>
      </c>
      <c r="AE164" s="94">
        <f>COUNTIF(C164:AC165,"●")</f>
        <v>0</v>
      </c>
      <c r="AF164" s="94">
        <f>COUNTIF(C164:AC165,"△")</f>
        <v>0</v>
      </c>
      <c r="AG164" s="94">
        <f>+AD164*3+AF164*1</f>
        <v>3</v>
      </c>
      <c r="AH164" s="94">
        <f>+E165+H165+K165+N165+Q165+T165+W165+AC165</f>
        <v>4</v>
      </c>
      <c r="AI164" s="94">
        <f>+C165+F165+I165+L165+O165+R165+U165+AA165</f>
        <v>8</v>
      </c>
      <c r="AJ164" s="94">
        <v>2</v>
      </c>
    </row>
    <row r="165" spans="1:36" ht="15.75" customHeight="1">
      <c r="A165" s="104"/>
      <c r="B165" s="106"/>
      <c r="C165" s="25"/>
      <c r="D165" s="26" t="s">
        <v>33</v>
      </c>
      <c r="E165" s="27"/>
      <c r="F165" s="25"/>
      <c r="G165" s="26" t="s">
        <v>33</v>
      </c>
      <c r="H165" s="27"/>
      <c r="I165" s="25"/>
      <c r="J165" s="26" t="s">
        <v>33</v>
      </c>
      <c r="K165" s="27"/>
      <c r="L165" s="25"/>
      <c r="M165" s="26" t="s">
        <v>33</v>
      </c>
      <c r="N165" s="27"/>
      <c r="O165" s="25"/>
      <c r="P165" s="26" t="s">
        <v>33</v>
      </c>
      <c r="Q165" s="27"/>
      <c r="R165" s="85">
        <v>8</v>
      </c>
      <c r="S165" s="86" t="s">
        <v>583</v>
      </c>
      <c r="T165" s="87">
        <v>4</v>
      </c>
      <c r="U165" s="25"/>
      <c r="V165" s="26" t="s">
        <v>33</v>
      </c>
      <c r="W165" s="27"/>
      <c r="X165" s="101"/>
      <c r="Y165" s="102"/>
      <c r="Z165" s="103"/>
      <c r="AA165" s="25"/>
      <c r="AB165" s="26" t="s">
        <v>33</v>
      </c>
      <c r="AC165" s="27"/>
      <c r="AD165" s="97"/>
      <c r="AE165" s="95"/>
      <c r="AF165" s="95"/>
      <c r="AG165" s="95"/>
      <c r="AH165" s="95"/>
      <c r="AI165" s="95"/>
      <c r="AJ165" s="95"/>
    </row>
    <row r="166" spans="1:36" ht="15.75" customHeight="1">
      <c r="A166" s="104">
        <v>54</v>
      </c>
      <c r="B166" s="105" t="str">
        <f>IF(データ２!B108="","",VLOOKUP(A166,データ２!$A$2:$B$162,2))</f>
        <v>大雲寺スターズ</v>
      </c>
      <c r="C166" s="22" t="s">
        <v>316</v>
      </c>
      <c r="D166" s="23" t="s">
        <v>33</v>
      </c>
      <c r="E166" s="24">
        <v>1</v>
      </c>
      <c r="F166" s="22" t="s">
        <v>316</v>
      </c>
      <c r="G166" s="23" t="s">
        <v>33</v>
      </c>
      <c r="H166" s="24">
        <v>9</v>
      </c>
      <c r="I166" s="22" t="s">
        <v>316</v>
      </c>
      <c r="J166" s="23" t="s">
        <v>33</v>
      </c>
      <c r="K166" s="24">
        <v>16</v>
      </c>
      <c r="L166" s="82"/>
      <c r="M166" s="83"/>
      <c r="N166" s="84"/>
      <c r="O166" s="22" t="s">
        <v>316</v>
      </c>
      <c r="P166" s="23" t="s">
        <v>33</v>
      </c>
      <c r="Q166" s="24">
        <v>27</v>
      </c>
      <c r="R166" s="22" t="s">
        <v>316</v>
      </c>
      <c r="S166" s="23" t="s">
        <v>33</v>
      </c>
      <c r="T166" s="24">
        <v>31</v>
      </c>
      <c r="U166" s="82"/>
      <c r="V166" s="83"/>
      <c r="W166" s="84"/>
      <c r="X166" s="22" t="s">
        <v>316</v>
      </c>
      <c r="Y166" s="23" t="s">
        <v>33</v>
      </c>
      <c r="Z166" s="24">
        <v>36</v>
      </c>
      <c r="AA166" s="98" t="s">
        <v>32</v>
      </c>
      <c r="AB166" s="99"/>
      <c r="AC166" s="100"/>
      <c r="AD166" s="96">
        <f>COUNTIF(C166:AC167,"○")</f>
        <v>2</v>
      </c>
      <c r="AE166" s="94">
        <f>COUNTIF(C166:AC167,"●")</f>
        <v>0</v>
      </c>
      <c r="AF166" s="94">
        <f>COUNTIF(C166:AC167,"△")</f>
        <v>0</v>
      </c>
      <c r="AG166" s="94">
        <f>+AD166*3+AF166*1</f>
        <v>6</v>
      </c>
      <c r="AH166" s="94">
        <f>+E167+H167+K167+N167+Q167+T167+W167+AC167</f>
        <v>9</v>
      </c>
      <c r="AI166" s="94">
        <f>+C167+F167+I167+L167+O167+R167+U167+AA167</f>
        <v>15</v>
      </c>
      <c r="AJ166" s="94">
        <v>1</v>
      </c>
    </row>
    <row r="167" spans="1:36" ht="15.75" customHeight="1">
      <c r="A167" s="104"/>
      <c r="B167" s="106"/>
      <c r="C167" s="25"/>
      <c r="D167" s="26" t="s">
        <v>33</v>
      </c>
      <c r="E167" s="27"/>
      <c r="F167" s="25"/>
      <c r="G167" s="26" t="s">
        <v>33</v>
      </c>
      <c r="H167" s="27"/>
      <c r="I167" s="25"/>
      <c r="J167" s="26" t="s">
        <v>33</v>
      </c>
      <c r="K167" s="27"/>
      <c r="L167" s="85">
        <v>10</v>
      </c>
      <c r="M167" s="86" t="s">
        <v>579</v>
      </c>
      <c r="N167" s="87">
        <v>8</v>
      </c>
      <c r="O167" s="25"/>
      <c r="P167" s="26" t="s">
        <v>33</v>
      </c>
      <c r="Q167" s="27"/>
      <c r="R167" s="25"/>
      <c r="S167" s="26" t="s">
        <v>33</v>
      </c>
      <c r="T167" s="27"/>
      <c r="U167" s="85">
        <v>5</v>
      </c>
      <c r="V167" s="86" t="s">
        <v>583</v>
      </c>
      <c r="W167" s="87">
        <v>1</v>
      </c>
      <c r="X167" s="25"/>
      <c r="Y167" s="26" t="s">
        <v>33</v>
      </c>
      <c r="Z167" s="27"/>
      <c r="AA167" s="101"/>
      <c r="AB167" s="102"/>
      <c r="AC167" s="103"/>
      <c r="AD167" s="97"/>
      <c r="AE167" s="95"/>
      <c r="AF167" s="95"/>
      <c r="AG167" s="95"/>
      <c r="AH167" s="95"/>
      <c r="AI167" s="95"/>
      <c r="AJ167" s="95"/>
    </row>
    <row r="168" spans="30:32" ht="13.5">
      <c r="AD168" s="16">
        <f>SUM(AD150:AD167)</f>
        <v>4</v>
      </c>
      <c r="AE168" s="16">
        <f>SUM(AE150:AE167)</f>
        <v>4</v>
      </c>
      <c r="AF168" s="16">
        <f>SUM(AF150:AF167)</f>
        <v>0</v>
      </c>
    </row>
    <row r="175" spans="2:29" ht="13.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107" t="str">
        <f>+IF(B177="","",+B177)</f>
        <v>淀四ライオンズ</v>
      </c>
      <c r="D176" s="108"/>
      <c r="E176" s="109"/>
      <c r="F176" s="107" t="str">
        <f>+IF(B179="","",+B179)</f>
        <v>大塚スネイクス</v>
      </c>
      <c r="G176" s="108"/>
      <c r="H176" s="109"/>
      <c r="I176" s="107" t="str">
        <f>+IF(B181="","",+B181)</f>
        <v>カバラホークス</v>
      </c>
      <c r="J176" s="108"/>
      <c r="K176" s="109"/>
      <c r="L176" s="107" t="str">
        <f>+IF(B183="","",+B183)</f>
        <v>鐘ヶ淵イーグルス</v>
      </c>
      <c r="M176" s="108"/>
      <c r="N176" s="109"/>
      <c r="O176" s="107" t="str">
        <f>+IF(B185="","",+B185)</f>
        <v>越中島ブレーブス</v>
      </c>
      <c r="P176" s="108"/>
      <c r="Q176" s="109"/>
      <c r="R176" s="107" t="str">
        <f>+IF(B187="","",+B187)</f>
        <v>日本橋ファイターズ</v>
      </c>
      <c r="S176" s="108"/>
      <c r="T176" s="109"/>
      <c r="U176" s="107" t="str">
        <f>+IF(B189="","",+B189)</f>
        <v>文京パワーズ</v>
      </c>
      <c r="V176" s="108"/>
      <c r="W176" s="109"/>
      <c r="X176" s="107" t="str">
        <f>+IF(B191="","",+B191)</f>
        <v>オール麻布</v>
      </c>
      <c r="Y176" s="108"/>
      <c r="Z176" s="109"/>
      <c r="AA176" s="107" t="str">
        <f>+IF(B193="","",+B193)</f>
        <v>碑文谷クラウンズ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104">
        <v>55</v>
      </c>
      <c r="B177" s="105" t="str">
        <f>IF(データ２!B110="","",VLOOKUP(A177,データ２!$A$2:$B$162,2))</f>
        <v>淀四ライオンズ</v>
      </c>
      <c r="C177" s="98" t="s">
        <v>32</v>
      </c>
      <c r="D177" s="99"/>
      <c r="E177" s="100"/>
      <c r="F177" s="22" t="s">
        <v>317</v>
      </c>
      <c r="G177" s="23" t="s">
        <v>33</v>
      </c>
      <c r="H177" s="24">
        <v>35</v>
      </c>
      <c r="I177" s="22" t="s">
        <v>317</v>
      </c>
      <c r="J177" s="23" t="s">
        <v>33</v>
      </c>
      <c r="K177" s="24">
        <v>33</v>
      </c>
      <c r="L177" s="22" t="s">
        <v>317</v>
      </c>
      <c r="M177" s="23" t="s">
        <v>33</v>
      </c>
      <c r="N177" s="24">
        <v>29</v>
      </c>
      <c r="O177" s="22" t="s">
        <v>317</v>
      </c>
      <c r="P177" s="23" t="s">
        <v>33</v>
      </c>
      <c r="Q177" s="24">
        <v>25</v>
      </c>
      <c r="R177" s="22" t="s">
        <v>317</v>
      </c>
      <c r="S177" s="23" t="s">
        <v>33</v>
      </c>
      <c r="T177" s="24">
        <v>19</v>
      </c>
      <c r="U177" s="22" t="s">
        <v>317</v>
      </c>
      <c r="V177" s="23" t="s">
        <v>33</v>
      </c>
      <c r="W177" s="24">
        <v>13</v>
      </c>
      <c r="X177" s="22" t="s">
        <v>317</v>
      </c>
      <c r="Y177" s="23" t="s">
        <v>33</v>
      </c>
      <c r="Z177" s="24">
        <v>5</v>
      </c>
      <c r="AA177" s="22" t="s">
        <v>317</v>
      </c>
      <c r="AB177" s="23" t="s">
        <v>33</v>
      </c>
      <c r="AC177" s="24">
        <v>1</v>
      </c>
      <c r="AD177" s="96">
        <f>COUNTIF(C177:AC178,"○")</f>
        <v>0</v>
      </c>
      <c r="AE177" s="94">
        <f>COUNTIF(C177:AC178,"●")</f>
        <v>0</v>
      </c>
      <c r="AF177" s="94">
        <f>COUNTIF(C177:AC178,"△")</f>
        <v>0</v>
      </c>
      <c r="AG177" s="94">
        <f>+AD177*3+AF177*1</f>
        <v>0</v>
      </c>
      <c r="AH177" s="94">
        <f>+E178+H178+K178+N178+Q178+T178+W178+AC178</f>
        <v>0</v>
      </c>
      <c r="AI177" s="94">
        <f>+C178+F178+I178+L178+O178+R178+U178+AA178</f>
        <v>0</v>
      </c>
      <c r="AJ177" s="94">
        <v>2</v>
      </c>
    </row>
    <row r="178" spans="1:36" ht="15.75" customHeight="1">
      <c r="A178" s="104"/>
      <c r="B178" s="106"/>
      <c r="C178" s="101"/>
      <c r="D178" s="102"/>
      <c r="E178" s="103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97"/>
      <c r="AE178" s="95"/>
      <c r="AF178" s="95"/>
      <c r="AG178" s="95"/>
      <c r="AH178" s="95"/>
      <c r="AI178" s="95"/>
      <c r="AJ178" s="95"/>
    </row>
    <row r="179" spans="1:36" ht="15.75" customHeight="1">
      <c r="A179" s="104">
        <v>56</v>
      </c>
      <c r="B179" s="105" t="str">
        <f>IF(データ２!B112="","",VLOOKUP(A179,データ２!$A$2:$B$162,2))</f>
        <v>大塚スネイクス</v>
      </c>
      <c r="C179" s="22" t="s">
        <v>317</v>
      </c>
      <c r="D179" s="23" t="s">
        <v>33</v>
      </c>
      <c r="E179" s="24">
        <v>35</v>
      </c>
      <c r="F179" s="98" t="s">
        <v>32</v>
      </c>
      <c r="G179" s="99"/>
      <c r="H179" s="100"/>
      <c r="I179" s="22" t="s">
        <v>317</v>
      </c>
      <c r="J179" s="23" t="s">
        <v>33</v>
      </c>
      <c r="K179" s="24">
        <v>30</v>
      </c>
      <c r="L179" s="22" t="s">
        <v>317</v>
      </c>
      <c r="M179" s="23" t="s">
        <v>33</v>
      </c>
      <c r="N179" s="24">
        <v>26</v>
      </c>
      <c r="O179" s="22" t="s">
        <v>317</v>
      </c>
      <c r="P179" s="23" t="s">
        <v>33</v>
      </c>
      <c r="Q179" s="24">
        <v>20</v>
      </c>
      <c r="R179" s="22" t="s">
        <v>317</v>
      </c>
      <c r="S179" s="23" t="s">
        <v>33</v>
      </c>
      <c r="T179" s="24">
        <v>14</v>
      </c>
      <c r="U179" s="22" t="s">
        <v>317</v>
      </c>
      <c r="V179" s="23" t="s">
        <v>33</v>
      </c>
      <c r="W179" s="24">
        <v>6</v>
      </c>
      <c r="X179" s="22" t="s">
        <v>317</v>
      </c>
      <c r="Y179" s="23" t="s">
        <v>33</v>
      </c>
      <c r="Z179" s="24">
        <v>2</v>
      </c>
      <c r="AA179" s="22" t="s">
        <v>317</v>
      </c>
      <c r="AB179" s="23" t="s">
        <v>33</v>
      </c>
      <c r="AC179" s="24">
        <v>9</v>
      </c>
      <c r="AD179" s="96">
        <f>COUNTIF(C179:AC180,"○")</f>
        <v>0</v>
      </c>
      <c r="AE179" s="94">
        <f>COUNTIF(C179:AC180,"●")</f>
        <v>0</v>
      </c>
      <c r="AF179" s="94">
        <f>COUNTIF(C179:AC180,"△")</f>
        <v>0</v>
      </c>
      <c r="AG179" s="94">
        <f>+AD179*3+AF179*1</f>
        <v>0</v>
      </c>
      <c r="AH179" s="94">
        <f>+E180+H180+K180+N180+Q180+T180+W180+AC180</f>
        <v>0</v>
      </c>
      <c r="AI179" s="94">
        <f>+C180+F180+I180+L180+O180+R180+U180+AA180</f>
        <v>0</v>
      </c>
      <c r="AJ179" s="94">
        <v>2</v>
      </c>
    </row>
    <row r="180" spans="1:36" ht="15.75" customHeight="1">
      <c r="A180" s="104"/>
      <c r="B180" s="106"/>
      <c r="C180" s="25"/>
      <c r="D180" s="26" t="s">
        <v>33</v>
      </c>
      <c r="E180" s="27"/>
      <c r="F180" s="101"/>
      <c r="G180" s="102"/>
      <c r="H180" s="103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25"/>
      <c r="V180" s="26" t="s">
        <v>33</v>
      </c>
      <c r="W180" s="27"/>
      <c r="X180" s="25"/>
      <c r="Y180" s="26" t="s">
        <v>33</v>
      </c>
      <c r="Z180" s="27"/>
      <c r="AA180" s="25"/>
      <c r="AB180" s="26" t="s">
        <v>33</v>
      </c>
      <c r="AC180" s="27"/>
      <c r="AD180" s="97"/>
      <c r="AE180" s="95"/>
      <c r="AF180" s="95"/>
      <c r="AG180" s="95"/>
      <c r="AH180" s="95"/>
      <c r="AI180" s="95"/>
      <c r="AJ180" s="95"/>
    </row>
    <row r="181" spans="1:36" ht="15.75" customHeight="1">
      <c r="A181" s="104">
        <v>57</v>
      </c>
      <c r="B181" s="105" t="str">
        <f>IF(データ２!B114="","",VLOOKUP(A181,データ２!$A$2:$B$162,2))</f>
        <v>カバラホークス</v>
      </c>
      <c r="C181" s="22" t="s">
        <v>317</v>
      </c>
      <c r="D181" s="23" t="s">
        <v>33</v>
      </c>
      <c r="E181" s="24">
        <v>33</v>
      </c>
      <c r="F181" s="22" t="s">
        <v>317</v>
      </c>
      <c r="G181" s="23" t="s">
        <v>33</v>
      </c>
      <c r="H181" s="24">
        <v>30</v>
      </c>
      <c r="I181" s="98" t="s">
        <v>32</v>
      </c>
      <c r="J181" s="99"/>
      <c r="K181" s="100"/>
      <c r="L181" s="22" t="s">
        <v>317</v>
      </c>
      <c r="M181" s="23" t="s">
        <v>33</v>
      </c>
      <c r="N181" s="24">
        <v>21</v>
      </c>
      <c r="O181" s="76"/>
      <c r="P181" s="77"/>
      <c r="Q181" s="78"/>
      <c r="R181" s="22" t="s">
        <v>317</v>
      </c>
      <c r="S181" s="23" t="s">
        <v>33</v>
      </c>
      <c r="T181" s="24">
        <v>7</v>
      </c>
      <c r="U181" s="22" t="s">
        <v>317</v>
      </c>
      <c r="V181" s="23" t="s">
        <v>33</v>
      </c>
      <c r="W181" s="24">
        <v>3</v>
      </c>
      <c r="X181" s="22" t="s">
        <v>317</v>
      </c>
      <c r="Y181" s="23" t="s">
        <v>33</v>
      </c>
      <c r="Z181" s="24">
        <v>10</v>
      </c>
      <c r="AA181" s="22" t="s">
        <v>317</v>
      </c>
      <c r="AB181" s="23" t="s">
        <v>33</v>
      </c>
      <c r="AC181" s="24">
        <v>16</v>
      </c>
      <c r="AD181" s="96">
        <f>COUNTIF(C181:AC182,"○")</f>
        <v>0</v>
      </c>
      <c r="AE181" s="94">
        <f>COUNTIF(C181:AC182,"●")</f>
        <v>1</v>
      </c>
      <c r="AF181" s="94">
        <f>COUNTIF(C181:AC182,"△")</f>
        <v>0</v>
      </c>
      <c r="AG181" s="94">
        <f>+AD181*3+AF181*1</f>
        <v>0</v>
      </c>
      <c r="AH181" s="94">
        <f>+E182+H182+K182+N182+Q182+T182+W182+AC182</f>
        <v>8</v>
      </c>
      <c r="AI181" s="94">
        <f>+C182+F182+I182+L182+O182+R182+U182+AA182</f>
        <v>6</v>
      </c>
      <c r="AJ181" s="94">
        <v>8</v>
      </c>
    </row>
    <row r="182" spans="1:36" ht="15.75" customHeight="1">
      <c r="A182" s="104"/>
      <c r="B182" s="106"/>
      <c r="C182" s="25"/>
      <c r="D182" s="26" t="s">
        <v>33</v>
      </c>
      <c r="E182" s="27"/>
      <c r="F182" s="25"/>
      <c r="G182" s="26" t="s">
        <v>33</v>
      </c>
      <c r="H182" s="27"/>
      <c r="I182" s="101"/>
      <c r="J182" s="102"/>
      <c r="K182" s="103"/>
      <c r="L182" s="25"/>
      <c r="M182" s="26" t="s">
        <v>33</v>
      </c>
      <c r="N182" s="27"/>
      <c r="O182" s="79">
        <v>6</v>
      </c>
      <c r="P182" s="80" t="s">
        <v>576</v>
      </c>
      <c r="Q182" s="81">
        <v>8</v>
      </c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25"/>
      <c r="AB182" s="26" t="s">
        <v>33</v>
      </c>
      <c r="AC182" s="27"/>
      <c r="AD182" s="97"/>
      <c r="AE182" s="95"/>
      <c r="AF182" s="95"/>
      <c r="AG182" s="95"/>
      <c r="AH182" s="95"/>
      <c r="AI182" s="95"/>
      <c r="AJ182" s="95"/>
    </row>
    <row r="183" spans="1:36" ht="15.75" customHeight="1">
      <c r="A183" s="104">
        <v>58</v>
      </c>
      <c r="B183" s="105" t="str">
        <f>IF(データ２!B116="","",VLOOKUP(A183,データ２!$A$2:$B$162,2))</f>
        <v>鐘ヶ淵イーグルス</v>
      </c>
      <c r="C183" s="22" t="s">
        <v>317</v>
      </c>
      <c r="D183" s="23" t="s">
        <v>33</v>
      </c>
      <c r="E183" s="24">
        <v>29</v>
      </c>
      <c r="F183" s="22" t="s">
        <v>317</v>
      </c>
      <c r="G183" s="23" t="s">
        <v>33</v>
      </c>
      <c r="H183" s="24">
        <v>26</v>
      </c>
      <c r="I183" s="22" t="s">
        <v>317</v>
      </c>
      <c r="J183" s="23" t="s">
        <v>33</v>
      </c>
      <c r="K183" s="24">
        <v>21</v>
      </c>
      <c r="L183" s="98" t="s">
        <v>32</v>
      </c>
      <c r="M183" s="99"/>
      <c r="N183" s="100"/>
      <c r="O183" s="22" t="s">
        <v>317</v>
      </c>
      <c r="P183" s="23" t="s">
        <v>33</v>
      </c>
      <c r="Q183" s="24">
        <v>8</v>
      </c>
      <c r="R183" s="22" t="s">
        <v>317</v>
      </c>
      <c r="S183" s="23" t="s">
        <v>33</v>
      </c>
      <c r="T183" s="24">
        <v>4</v>
      </c>
      <c r="U183" s="22" t="s">
        <v>317</v>
      </c>
      <c r="V183" s="23" t="s">
        <v>33</v>
      </c>
      <c r="W183" s="24">
        <v>11</v>
      </c>
      <c r="X183" s="22" t="s">
        <v>317</v>
      </c>
      <c r="Y183" s="23" t="s">
        <v>33</v>
      </c>
      <c r="Z183" s="24">
        <v>17</v>
      </c>
      <c r="AA183" s="22" t="s">
        <v>317</v>
      </c>
      <c r="AB183" s="23" t="s">
        <v>33</v>
      </c>
      <c r="AC183" s="24">
        <v>22</v>
      </c>
      <c r="AD183" s="96">
        <f>COUNTIF(C183:AC184,"○")</f>
        <v>0</v>
      </c>
      <c r="AE183" s="94">
        <f>COUNTIF(C183:AC184,"●")</f>
        <v>0</v>
      </c>
      <c r="AF183" s="94">
        <f>COUNTIF(C183:AC184,"△")</f>
        <v>0</v>
      </c>
      <c r="AG183" s="94">
        <f>+AD183*3+AF183*1</f>
        <v>0</v>
      </c>
      <c r="AH183" s="94">
        <f>+E184+H184+K184+N184+Q184+T184+W184+AC184</f>
        <v>0</v>
      </c>
      <c r="AI183" s="94">
        <f>+C184+F184+I184+L184+O184+R184+U184+AA184</f>
        <v>0</v>
      </c>
      <c r="AJ183" s="94">
        <v>2</v>
      </c>
    </row>
    <row r="184" spans="1:36" ht="15.75" customHeight="1">
      <c r="A184" s="104"/>
      <c r="B184" s="106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01"/>
      <c r="M184" s="102"/>
      <c r="N184" s="103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97"/>
      <c r="AE184" s="95"/>
      <c r="AF184" s="95"/>
      <c r="AG184" s="95"/>
      <c r="AH184" s="95"/>
      <c r="AI184" s="95"/>
      <c r="AJ184" s="95"/>
    </row>
    <row r="185" spans="1:36" ht="15.75" customHeight="1">
      <c r="A185" s="104">
        <v>59</v>
      </c>
      <c r="B185" s="105" t="str">
        <f>IF(データ２!B118="","",VLOOKUP(A185,データ２!$A$2:$B$162,2))</f>
        <v>越中島ブレーブス</v>
      </c>
      <c r="C185" s="22" t="s">
        <v>317</v>
      </c>
      <c r="D185" s="23" t="s">
        <v>33</v>
      </c>
      <c r="E185" s="24">
        <v>25</v>
      </c>
      <c r="F185" s="22" t="s">
        <v>317</v>
      </c>
      <c r="G185" s="23" t="s">
        <v>33</v>
      </c>
      <c r="H185" s="24">
        <v>20</v>
      </c>
      <c r="I185" s="82"/>
      <c r="J185" s="83"/>
      <c r="K185" s="84"/>
      <c r="L185" s="22" t="s">
        <v>317</v>
      </c>
      <c r="M185" s="23" t="s">
        <v>33</v>
      </c>
      <c r="N185" s="24">
        <v>8</v>
      </c>
      <c r="O185" s="98" t="s">
        <v>32</v>
      </c>
      <c r="P185" s="99"/>
      <c r="Q185" s="100"/>
      <c r="R185" s="22" t="s">
        <v>317</v>
      </c>
      <c r="S185" s="23" t="s">
        <v>33</v>
      </c>
      <c r="T185" s="24">
        <v>12</v>
      </c>
      <c r="U185" s="22" t="s">
        <v>317</v>
      </c>
      <c r="V185" s="23" t="s">
        <v>33</v>
      </c>
      <c r="W185" s="24">
        <v>18</v>
      </c>
      <c r="X185" s="22" t="s">
        <v>317</v>
      </c>
      <c r="Y185" s="23" t="s">
        <v>33</v>
      </c>
      <c r="Z185" s="24">
        <v>23</v>
      </c>
      <c r="AA185" s="22" t="s">
        <v>317</v>
      </c>
      <c r="AB185" s="23" t="s">
        <v>33</v>
      </c>
      <c r="AC185" s="24">
        <v>27</v>
      </c>
      <c r="AD185" s="96">
        <f>COUNTIF(C185:AC186,"○")</f>
        <v>1</v>
      </c>
      <c r="AE185" s="94">
        <f>COUNTIF(C185:AC186,"●")</f>
        <v>0</v>
      </c>
      <c r="AF185" s="94">
        <f>COUNTIF(C185:AC186,"△")</f>
        <v>0</v>
      </c>
      <c r="AG185" s="94">
        <f>+AD185*3+AF185*1</f>
        <v>3</v>
      </c>
      <c r="AH185" s="94">
        <f>+E186+H186+K186+N186+Q186+T186+W186+AC186</f>
        <v>6</v>
      </c>
      <c r="AI185" s="94">
        <f>+C186+F186+I186+L186+O186+R186+U186+AA186</f>
        <v>8</v>
      </c>
      <c r="AJ185" s="94">
        <v>1</v>
      </c>
    </row>
    <row r="186" spans="1:36" ht="15.75" customHeight="1">
      <c r="A186" s="104"/>
      <c r="B186" s="106"/>
      <c r="C186" s="25"/>
      <c r="D186" s="26" t="s">
        <v>33</v>
      </c>
      <c r="E186" s="27"/>
      <c r="F186" s="25"/>
      <c r="G186" s="26" t="s">
        <v>33</v>
      </c>
      <c r="H186" s="27"/>
      <c r="I186" s="85">
        <v>8</v>
      </c>
      <c r="J186" s="86" t="s">
        <v>577</v>
      </c>
      <c r="K186" s="87">
        <v>6</v>
      </c>
      <c r="L186" s="25"/>
      <c r="M186" s="26" t="s">
        <v>33</v>
      </c>
      <c r="N186" s="27"/>
      <c r="O186" s="101"/>
      <c r="P186" s="102"/>
      <c r="Q186" s="103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25"/>
      <c r="AB186" s="26" t="s">
        <v>33</v>
      </c>
      <c r="AC186" s="27"/>
      <c r="AD186" s="97"/>
      <c r="AE186" s="95"/>
      <c r="AF186" s="95"/>
      <c r="AG186" s="95"/>
      <c r="AH186" s="95"/>
      <c r="AI186" s="95"/>
      <c r="AJ186" s="95"/>
    </row>
    <row r="187" spans="1:36" ht="15.75" customHeight="1">
      <c r="A187" s="104">
        <v>60</v>
      </c>
      <c r="B187" s="105" t="str">
        <f>IF(データ２!B120="","",VLOOKUP(A187,データ２!$A$2:$B$162,2))</f>
        <v>日本橋ファイターズ</v>
      </c>
      <c r="C187" s="22" t="s">
        <v>317</v>
      </c>
      <c r="D187" s="23" t="s">
        <v>33</v>
      </c>
      <c r="E187" s="24">
        <v>19</v>
      </c>
      <c r="F187" s="22" t="s">
        <v>317</v>
      </c>
      <c r="G187" s="23" t="s">
        <v>33</v>
      </c>
      <c r="H187" s="24">
        <v>14</v>
      </c>
      <c r="I187" s="22" t="s">
        <v>317</v>
      </c>
      <c r="J187" s="23" t="s">
        <v>33</v>
      </c>
      <c r="K187" s="24">
        <v>7</v>
      </c>
      <c r="L187" s="22" t="s">
        <v>317</v>
      </c>
      <c r="M187" s="23" t="s">
        <v>33</v>
      </c>
      <c r="N187" s="24">
        <v>4</v>
      </c>
      <c r="O187" s="22" t="s">
        <v>317</v>
      </c>
      <c r="P187" s="23" t="s">
        <v>33</v>
      </c>
      <c r="Q187" s="24">
        <v>12</v>
      </c>
      <c r="R187" s="98" t="s">
        <v>32</v>
      </c>
      <c r="S187" s="99"/>
      <c r="T187" s="100"/>
      <c r="U187" s="22" t="s">
        <v>317</v>
      </c>
      <c r="V187" s="23" t="s">
        <v>33</v>
      </c>
      <c r="W187" s="24">
        <v>24</v>
      </c>
      <c r="X187" s="22" t="s">
        <v>317</v>
      </c>
      <c r="Y187" s="23" t="s">
        <v>33</v>
      </c>
      <c r="Z187" s="24">
        <v>28</v>
      </c>
      <c r="AA187" s="22" t="s">
        <v>317</v>
      </c>
      <c r="AB187" s="23" t="s">
        <v>33</v>
      </c>
      <c r="AC187" s="24">
        <v>31</v>
      </c>
      <c r="AD187" s="96">
        <f>COUNTIF(C187:AC188,"○")</f>
        <v>0</v>
      </c>
      <c r="AE187" s="94">
        <f>COUNTIF(C187:AC188,"●")</f>
        <v>0</v>
      </c>
      <c r="AF187" s="94">
        <f>COUNTIF(C187:AC188,"△")</f>
        <v>0</v>
      </c>
      <c r="AG187" s="94">
        <f>+AD187*3+AF187*1</f>
        <v>0</v>
      </c>
      <c r="AH187" s="94">
        <f>+E188+H188+K188+N188+Q188+T188+W188+AC188</f>
        <v>0</v>
      </c>
      <c r="AI187" s="94">
        <f>+C188+F188+I188+L188+O188+R188+U188+AA188</f>
        <v>0</v>
      </c>
      <c r="AJ187" s="94">
        <v>2</v>
      </c>
    </row>
    <row r="188" spans="1:36" ht="15.75" customHeight="1">
      <c r="A188" s="104"/>
      <c r="B188" s="106"/>
      <c r="C188" s="25"/>
      <c r="D188" s="26" t="s">
        <v>33</v>
      </c>
      <c r="E188" s="27"/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1"/>
      <c r="S188" s="102"/>
      <c r="T188" s="103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97"/>
      <c r="AE188" s="95"/>
      <c r="AF188" s="95"/>
      <c r="AG188" s="95"/>
      <c r="AH188" s="95"/>
      <c r="AI188" s="95"/>
      <c r="AJ188" s="95"/>
    </row>
    <row r="189" spans="1:36" ht="15.75" customHeight="1">
      <c r="A189" s="104">
        <v>61</v>
      </c>
      <c r="B189" s="105" t="str">
        <f>IF(データ２!B122="","",VLOOKUP(A189,データ２!$A$2:$B$162,2))</f>
        <v>文京パワーズ</v>
      </c>
      <c r="C189" s="22" t="s">
        <v>317</v>
      </c>
      <c r="D189" s="23" t="s">
        <v>33</v>
      </c>
      <c r="E189" s="24">
        <v>13</v>
      </c>
      <c r="F189" s="22" t="s">
        <v>317</v>
      </c>
      <c r="G189" s="23" t="s">
        <v>33</v>
      </c>
      <c r="H189" s="24">
        <v>6</v>
      </c>
      <c r="I189" s="22" t="s">
        <v>317</v>
      </c>
      <c r="J189" s="23" t="s">
        <v>33</v>
      </c>
      <c r="K189" s="24">
        <v>3</v>
      </c>
      <c r="L189" s="22" t="s">
        <v>317</v>
      </c>
      <c r="M189" s="23" t="s">
        <v>33</v>
      </c>
      <c r="N189" s="24">
        <v>11</v>
      </c>
      <c r="O189" s="22" t="s">
        <v>317</v>
      </c>
      <c r="P189" s="23" t="s">
        <v>33</v>
      </c>
      <c r="Q189" s="24">
        <v>18</v>
      </c>
      <c r="R189" s="22" t="s">
        <v>317</v>
      </c>
      <c r="S189" s="23" t="s">
        <v>33</v>
      </c>
      <c r="T189" s="24">
        <v>24</v>
      </c>
      <c r="U189" s="98" t="s">
        <v>32</v>
      </c>
      <c r="V189" s="99"/>
      <c r="W189" s="100"/>
      <c r="X189" s="22" t="s">
        <v>317</v>
      </c>
      <c r="Y189" s="23" t="s">
        <v>33</v>
      </c>
      <c r="Z189" s="24">
        <v>32</v>
      </c>
      <c r="AA189" s="22" t="s">
        <v>317</v>
      </c>
      <c r="AB189" s="23" t="s">
        <v>33</v>
      </c>
      <c r="AC189" s="24">
        <v>34</v>
      </c>
      <c r="AD189" s="96">
        <f>COUNTIF(C189:AC190,"○")</f>
        <v>0</v>
      </c>
      <c r="AE189" s="94">
        <f>COUNTIF(C189:AC190,"●")</f>
        <v>0</v>
      </c>
      <c r="AF189" s="94">
        <f>COUNTIF(C189:AC190,"△")</f>
        <v>0</v>
      </c>
      <c r="AG189" s="94">
        <f>+AD189*3+AF189*1</f>
        <v>0</v>
      </c>
      <c r="AH189" s="94">
        <f>+E190+H190+K190+N190+Q190+T190+W190+AC190</f>
        <v>0</v>
      </c>
      <c r="AI189" s="94">
        <f>+C190+F190+I190+L190+O190+R190+U190+AA190</f>
        <v>0</v>
      </c>
      <c r="AJ189" s="94">
        <v>2</v>
      </c>
    </row>
    <row r="190" spans="1:36" ht="15.75" customHeight="1">
      <c r="A190" s="104"/>
      <c r="B190" s="106"/>
      <c r="C190" s="25"/>
      <c r="D190" s="26" t="s">
        <v>33</v>
      </c>
      <c r="E190" s="27"/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101"/>
      <c r="V190" s="102"/>
      <c r="W190" s="103"/>
      <c r="X190" s="25"/>
      <c r="Y190" s="26" t="s">
        <v>33</v>
      </c>
      <c r="Z190" s="27"/>
      <c r="AA190" s="25"/>
      <c r="AB190" s="26" t="s">
        <v>33</v>
      </c>
      <c r="AC190" s="27"/>
      <c r="AD190" s="97"/>
      <c r="AE190" s="95"/>
      <c r="AF190" s="95"/>
      <c r="AG190" s="95"/>
      <c r="AH190" s="95"/>
      <c r="AI190" s="95"/>
      <c r="AJ190" s="95"/>
    </row>
    <row r="191" spans="1:36" ht="15.75" customHeight="1">
      <c r="A191" s="104">
        <v>62</v>
      </c>
      <c r="B191" s="105" t="str">
        <f>IF(データ２!B124="","",VLOOKUP(A191,データ２!$A$2:$B$162,2))</f>
        <v>オール麻布</v>
      </c>
      <c r="C191" s="22" t="s">
        <v>317</v>
      </c>
      <c r="D191" s="23" t="s">
        <v>33</v>
      </c>
      <c r="E191" s="24">
        <v>5</v>
      </c>
      <c r="F191" s="22" t="s">
        <v>317</v>
      </c>
      <c r="G191" s="23" t="s">
        <v>33</v>
      </c>
      <c r="H191" s="24">
        <v>2</v>
      </c>
      <c r="I191" s="22" t="s">
        <v>317</v>
      </c>
      <c r="J191" s="23" t="s">
        <v>33</v>
      </c>
      <c r="K191" s="24">
        <v>10</v>
      </c>
      <c r="L191" s="22" t="s">
        <v>317</v>
      </c>
      <c r="M191" s="23" t="s">
        <v>33</v>
      </c>
      <c r="N191" s="24">
        <v>17</v>
      </c>
      <c r="O191" s="22" t="s">
        <v>317</v>
      </c>
      <c r="P191" s="23" t="s">
        <v>33</v>
      </c>
      <c r="Q191" s="24">
        <v>23</v>
      </c>
      <c r="R191" s="22" t="s">
        <v>317</v>
      </c>
      <c r="S191" s="23" t="s">
        <v>33</v>
      </c>
      <c r="T191" s="24">
        <v>28</v>
      </c>
      <c r="U191" s="22" t="s">
        <v>317</v>
      </c>
      <c r="V191" s="23" t="s">
        <v>33</v>
      </c>
      <c r="W191" s="24">
        <v>32</v>
      </c>
      <c r="X191" s="98" t="s">
        <v>32</v>
      </c>
      <c r="Y191" s="99"/>
      <c r="Z191" s="100"/>
      <c r="AA191" s="22" t="s">
        <v>317</v>
      </c>
      <c r="AB191" s="23" t="s">
        <v>33</v>
      </c>
      <c r="AC191" s="24">
        <v>36</v>
      </c>
      <c r="AD191" s="96">
        <f>COUNTIF(C191:AC192,"○")</f>
        <v>0</v>
      </c>
      <c r="AE191" s="94">
        <f>COUNTIF(C191:AC192,"●")</f>
        <v>0</v>
      </c>
      <c r="AF191" s="94">
        <f>COUNTIF(C191:AC192,"△")</f>
        <v>0</v>
      </c>
      <c r="AG191" s="94">
        <f>+AD191*3+AF191*1</f>
        <v>0</v>
      </c>
      <c r="AH191" s="94">
        <f>+E192+H192+K192+N192+Q192+T192+W192+AC192</f>
        <v>0</v>
      </c>
      <c r="AI191" s="94">
        <f>+C192+F192+I192+L192+O192+R192+U192+AA192</f>
        <v>0</v>
      </c>
      <c r="AJ191" s="94">
        <v>2</v>
      </c>
    </row>
    <row r="192" spans="1:36" ht="15.75" customHeight="1">
      <c r="A192" s="104"/>
      <c r="B192" s="106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101"/>
      <c r="Y192" s="102"/>
      <c r="Z192" s="103"/>
      <c r="AA192" s="25"/>
      <c r="AB192" s="26" t="s">
        <v>33</v>
      </c>
      <c r="AC192" s="27"/>
      <c r="AD192" s="97"/>
      <c r="AE192" s="95"/>
      <c r="AF192" s="95"/>
      <c r="AG192" s="95"/>
      <c r="AH192" s="95"/>
      <c r="AI192" s="95"/>
      <c r="AJ192" s="95"/>
    </row>
    <row r="193" spans="1:36" ht="15.75" customHeight="1">
      <c r="A193" s="104">
        <v>63</v>
      </c>
      <c r="B193" s="105" t="str">
        <f>IF(データ２!B126="","",VLOOKUP(A193,データ２!$A$2:$B$162,2))</f>
        <v>碑文谷クラウンズ</v>
      </c>
      <c r="C193" s="22" t="s">
        <v>317</v>
      </c>
      <c r="D193" s="23" t="s">
        <v>33</v>
      </c>
      <c r="E193" s="24">
        <v>1</v>
      </c>
      <c r="F193" s="22" t="s">
        <v>317</v>
      </c>
      <c r="G193" s="23" t="s">
        <v>33</v>
      </c>
      <c r="H193" s="24">
        <v>9</v>
      </c>
      <c r="I193" s="22" t="s">
        <v>317</v>
      </c>
      <c r="J193" s="23" t="s">
        <v>33</v>
      </c>
      <c r="K193" s="24">
        <v>16</v>
      </c>
      <c r="L193" s="22" t="s">
        <v>317</v>
      </c>
      <c r="M193" s="23" t="s">
        <v>33</v>
      </c>
      <c r="N193" s="24">
        <v>22</v>
      </c>
      <c r="O193" s="22" t="s">
        <v>317</v>
      </c>
      <c r="P193" s="23" t="s">
        <v>33</v>
      </c>
      <c r="Q193" s="24">
        <v>27</v>
      </c>
      <c r="R193" s="22" t="s">
        <v>317</v>
      </c>
      <c r="S193" s="23" t="s">
        <v>33</v>
      </c>
      <c r="T193" s="24">
        <v>31</v>
      </c>
      <c r="U193" s="22" t="s">
        <v>317</v>
      </c>
      <c r="V193" s="23" t="s">
        <v>33</v>
      </c>
      <c r="W193" s="24">
        <v>34</v>
      </c>
      <c r="X193" s="22" t="s">
        <v>317</v>
      </c>
      <c r="Y193" s="23" t="s">
        <v>33</v>
      </c>
      <c r="Z193" s="24">
        <v>36</v>
      </c>
      <c r="AA193" s="98" t="s">
        <v>32</v>
      </c>
      <c r="AB193" s="99"/>
      <c r="AC193" s="100"/>
      <c r="AD193" s="96">
        <f>COUNTIF(C193:AC194,"○")</f>
        <v>0</v>
      </c>
      <c r="AE193" s="94">
        <f>COUNTIF(C193:AC194,"●")</f>
        <v>0</v>
      </c>
      <c r="AF193" s="94">
        <f>COUNTIF(C193:AC194,"△")</f>
        <v>0</v>
      </c>
      <c r="AG193" s="94">
        <f>+AD193*3+AF193*1</f>
        <v>0</v>
      </c>
      <c r="AH193" s="94">
        <f>+E194+H194+K194+N194+Q194+T194+W194+AC194</f>
        <v>0</v>
      </c>
      <c r="AI193" s="94">
        <f>+C194+F194+I194+L194+O194+R194+U194+AA194</f>
        <v>0</v>
      </c>
      <c r="AJ193" s="94">
        <v>2</v>
      </c>
    </row>
    <row r="194" spans="1:36" ht="15.75" customHeight="1">
      <c r="A194" s="104"/>
      <c r="B194" s="106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25"/>
      <c r="P194" s="26" t="s">
        <v>33</v>
      </c>
      <c r="Q194" s="27"/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1"/>
      <c r="AB194" s="102"/>
      <c r="AC194" s="103"/>
      <c r="AD194" s="97"/>
      <c r="AE194" s="95"/>
      <c r="AF194" s="95"/>
      <c r="AG194" s="95"/>
      <c r="AH194" s="95"/>
      <c r="AI194" s="95"/>
      <c r="AJ194" s="95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</v>
      </c>
      <c r="AE195" s="16">
        <f>SUM(AE177:AE194)</f>
        <v>1</v>
      </c>
      <c r="AF195" s="16">
        <f>SUM(AF177:AF194)</f>
        <v>0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3.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107" t="str">
        <f>+IF(B208="","",+B208)</f>
        <v>ヤングホークス</v>
      </c>
      <c r="D207" s="108"/>
      <c r="E207" s="109"/>
      <c r="F207" s="107" t="str">
        <f>+IF(B210="","",+B210)</f>
        <v>ゴッドイーグルス</v>
      </c>
      <c r="G207" s="108"/>
      <c r="H207" s="109"/>
      <c r="I207" s="107" t="str">
        <f>+IF(B212="","",+B212)</f>
        <v>葛西ファイターズ</v>
      </c>
      <c r="J207" s="108"/>
      <c r="K207" s="109"/>
      <c r="L207" s="107" t="str">
        <f>+IF(B214="","",+B214)</f>
        <v>久我山イーグルス</v>
      </c>
      <c r="M207" s="108"/>
      <c r="N207" s="109"/>
      <c r="O207" s="107" t="str">
        <f>+IF(B216="","",+B216)</f>
        <v>ゼットタイガー</v>
      </c>
      <c r="P207" s="108"/>
      <c r="Q207" s="109"/>
      <c r="R207" s="107" t="str">
        <f>+IF(B218="","",+B218)</f>
        <v>金町ジャイアンツ</v>
      </c>
      <c r="S207" s="108"/>
      <c r="T207" s="109"/>
      <c r="U207" s="107" t="str">
        <f>+IF(B220="","",+B220)</f>
        <v>荒川コンドル</v>
      </c>
      <c r="V207" s="108"/>
      <c r="W207" s="109"/>
      <c r="X207" s="107" t="str">
        <f>+IF(B222="","",+B222)</f>
        <v>新田ファイヤーズ</v>
      </c>
      <c r="Y207" s="108"/>
      <c r="Z207" s="109"/>
      <c r="AA207" s="107" t="str">
        <f>+IF(B224="","",+B224)</f>
        <v>本村クラブ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104">
        <v>64</v>
      </c>
      <c r="B208" s="105" t="str">
        <f>IF(データ２!B128="","",VLOOKUP(A208,データ２!$A$2:$B$162,2))</f>
        <v>ヤングホークス</v>
      </c>
      <c r="C208" s="98" t="s">
        <v>32</v>
      </c>
      <c r="D208" s="99"/>
      <c r="E208" s="100"/>
      <c r="F208" s="22" t="s">
        <v>318</v>
      </c>
      <c r="G208" s="23" t="s">
        <v>33</v>
      </c>
      <c r="H208" s="24">
        <v>35</v>
      </c>
      <c r="I208" s="22" t="s">
        <v>318</v>
      </c>
      <c r="J208" s="23" t="s">
        <v>33</v>
      </c>
      <c r="K208" s="24">
        <v>33</v>
      </c>
      <c r="L208" s="22" t="s">
        <v>318</v>
      </c>
      <c r="M208" s="23" t="s">
        <v>33</v>
      </c>
      <c r="N208" s="24">
        <v>29</v>
      </c>
      <c r="O208" s="22" t="s">
        <v>318</v>
      </c>
      <c r="P208" s="23" t="s">
        <v>33</v>
      </c>
      <c r="Q208" s="24">
        <v>25</v>
      </c>
      <c r="R208" s="22" t="s">
        <v>318</v>
      </c>
      <c r="S208" s="23" t="s">
        <v>33</v>
      </c>
      <c r="T208" s="24">
        <v>19</v>
      </c>
      <c r="U208" s="22" t="s">
        <v>318</v>
      </c>
      <c r="V208" s="23" t="s">
        <v>33</v>
      </c>
      <c r="W208" s="24">
        <v>13</v>
      </c>
      <c r="X208" s="22" t="s">
        <v>318</v>
      </c>
      <c r="Y208" s="23" t="s">
        <v>33</v>
      </c>
      <c r="Z208" s="24">
        <v>5</v>
      </c>
      <c r="AA208" s="22" t="s">
        <v>318</v>
      </c>
      <c r="AB208" s="23" t="s">
        <v>33</v>
      </c>
      <c r="AC208" s="24">
        <v>1</v>
      </c>
      <c r="AD208" s="96">
        <f>COUNTIF(C208:AC209,"○")</f>
        <v>0</v>
      </c>
      <c r="AE208" s="94">
        <f>COUNTIF(C208:AC209,"●")</f>
        <v>0</v>
      </c>
      <c r="AF208" s="94">
        <f>COUNTIF(C208:AC209,"△")</f>
        <v>0</v>
      </c>
      <c r="AG208" s="94">
        <f>+AD208*3+AF208*1</f>
        <v>0</v>
      </c>
      <c r="AH208" s="94">
        <f>+E209+H209+K209+N209+Q209+T209+W209+AC209</f>
        <v>0</v>
      </c>
      <c r="AI208" s="94">
        <f>+C209+F209+I209+L209+O209+R209+U209+AA209</f>
        <v>0</v>
      </c>
      <c r="AJ208" s="94">
        <v>2</v>
      </c>
    </row>
    <row r="209" spans="1:36" ht="15.75" customHeight="1">
      <c r="A209" s="104"/>
      <c r="B209" s="106"/>
      <c r="C209" s="101"/>
      <c r="D209" s="102"/>
      <c r="E209" s="103"/>
      <c r="F209" s="25"/>
      <c r="G209" s="26" t="s">
        <v>33</v>
      </c>
      <c r="H209" s="27"/>
      <c r="I209" s="25"/>
      <c r="J209" s="26" t="s">
        <v>33</v>
      </c>
      <c r="K209" s="27"/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97"/>
      <c r="AE209" s="95"/>
      <c r="AF209" s="95"/>
      <c r="AG209" s="95"/>
      <c r="AH209" s="95"/>
      <c r="AI209" s="95"/>
      <c r="AJ209" s="95"/>
    </row>
    <row r="210" spans="1:36" ht="15.75" customHeight="1">
      <c r="A210" s="104">
        <v>65</v>
      </c>
      <c r="B210" s="105" t="str">
        <f>IF(データ２!B130="","",VLOOKUP(A210,データ２!$A$2:$B$162,2))</f>
        <v>ゴッドイーグルス</v>
      </c>
      <c r="C210" s="22" t="s">
        <v>318</v>
      </c>
      <c r="D210" s="23" t="s">
        <v>33</v>
      </c>
      <c r="E210" s="24">
        <v>35</v>
      </c>
      <c r="F210" s="98" t="s">
        <v>32</v>
      </c>
      <c r="G210" s="99"/>
      <c r="H210" s="100"/>
      <c r="I210" s="22" t="s">
        <v>318</v>
      </c>
      <c r="J210" s="23" t="s">
        <v>33</v>
      </c>
      <c r="K210" s="24">
        <v>30</v>
      </c>
      <c r="L210" s="22" t="s">
        <v>318</v>
      </c>
      <c r="M210" s="23" t="s">
        <v>33</v>
      </c>
      <c r="N210" s="24">
        <v>26</v>
      </c>
      <c r="O210" s="22" t="s">
        <v>318</v>
      </c>
      <c r="P210" s="23" t="s">
        <v>33</v>
      </c>
      <c r="Q210" s="24">
        <v>20</v>
      </c>
      <c r="R210" s="22" t="s">
        <v>318</v>
      </c>
      <c r="S210" s="23" t="s">
        <v>33</v>
      </c>
      <c r="T210" s="24">
        <v>14</v>
      </c>
      <c r="U210" s="22" t="s">
        <v>318</v>
      </c>
      <c r="V210" s="23" t="s">
        <v>33</v>
      </c>
      <c r="W210" s="24">
        <v>6</v>
      </c>
      <c r="X210" s="22" t="s">
        <v>318</v>
      </c>
      <c r="Y210" s="23" t="s">
        <v>33</v>
      </c>
      <c r="Z210" s="24">
        <v>2</v>
      </c>
      <c r="AA210" s="22" t="s">
        <v>318</v>
      </c>
      <c r="AB210" s="23" t="s">
        <v>33</v>
      </c>
      <c r="AC210" s="24">
        <v>9</v>
      </c>
      <c r="AD210" s="96">
        <f>COUNTIF(C210:AC211,"○")</f>
        <v>0</v>
      </c>
      <c r="AE210" s="94">
        <f>COUNTIF(C210:AC211,"●")</f>
        <v>0</v>
      </c>
      <c r="AF210" s="94">
        <f>COUNTIF(C210:AC211,"△")</f>
        <v>0</v>
      </c>
      <c r="AG210" s="94">
        <f>+AD210*3+AF210*1</f>
        <v>0</v>
      </c>
      <c r="AH210" s="94">
        <f>+E211+H211+K211+N211+Q211+T211+W211+AC211</f>
        <v>0</v>
      </c>
      <c r="AI210" s="94">
        <f>+C211+F211+I211+L211+O211+R211+U211+AA211</f>
        <v>0</v>
      </c>
      <c r="AJ210" s="94">
        <v>2</v>
      </c>
    </row>
    <row r="211" spans="1:36" ht="15.75" customHeight="1">
      <c r="A211" s="104"/>
      <c r="B211" s="106"/>
      <c r="C211" s="25"/>
      <c r="D211" s="26" t="s">
        <v>33</v>
      </c>
      <c r="E211" s="27"/>
      <c r="F211" s="101"/>
      <c r="G211" s="102"/>
      <c r="H211" s="103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97"/>
      <c r="AE211" s="95"/>
      <c r="AF211" s="95"/>
      <c r="AG211" s="95"/>
      <c r="AH211" s="95"/>
      <c r="AI211" s="95"/>
      <c r="AJ211" s="95"/>
    </row>
    <row r="212" spans="1:36" ht="15.75" customHeight="1">
      <c r="A212" s="104">
        <v>66</v>
      </c>
      <c r="B212" s="105" t="str">
        <f>IF(データ２!B132="","",VLOOKUP(A212,データ２!$A$2:$B$162,2))</f>
        <v>葛西ファイターズ</v>
      </c>
      <c r="C212" s="22" t="s">
        <v>318</v>
      </c>
      <c r="D212" s="23" t="s">
        <v>33</v>
      </c>
      <c r="E212" s="24">
        <v>33</v>
      </c>
      <c r="F212" s="22" t="s">
        <v>318</v>
      </c>
      <c r="G212" s="23" t="s">
        <v>33</v>
      </c>
      <c r="H212" s="24">
        <v>30</v>
      </c>
      <c r="I212" s="98" t="s">
        <v>32</v>
      </c>
      <c r="J212" s="99"/>
      <c r="K212" s="100"/>
      <c r="L212" s="22" t="s">
        <v>318</v>
      </c>
      <c r="M212" s="23" t="s">
        <v>33</v>
      </c>
      <c r="N212" s="24">
        <v>21</v>
      </c>
      <c r="O212" s="22" t="s">
        <v>318</v>
      </c>
      <c r="P212" s="23" t="s">
        <v>33</v>
      </c>
      <c r="Q212" s="24">
        <v>15</v>
      </c>
      <c r="R212" s="22" t="s">
        <v>318</v>
      </c>
      <c r="S212" s="23" t="s">
        <v>33</v>
      </c>
      <c r="T212" s="24">
        <v>7</v>
      </c>
      <c r="U212" s="22" t="s">
        <v>318</v>
      </c>
      <c r="V212" s="23" t="s">
        <v>33</v>
      </c>
      <c r="W212" s="24">
        <v>3</v>
      </c>
      <c r="X212" s="22" t="s">
        <v>318</v>
      </c>
      <c r="Y212" s="23" t="s">
        <v>33</v>
      </c>
      <c r="Z212" s="24">
        <v>10</v>
      </c>
      <c r="AA212" s="22" t="s">
        <v>318</v>
      </c>
      <c r="AB212" s="23" t="s">
        <v>33</v>
      </c>
      <c r="AC212" s="24">
        <v>16</v>
      </c>
      <c r="AD212" s="96">
        <f>COUNTIF(C212:AC213,"○")</f>
        <v>0</v>
      </c>
      <c r="AE212" s="94">
        <f>COUNTIF(C212:AC213,"●")</f>
        <v>0</v>
      </c>
      <c r="AF212" s="94">
        <f>COUNTIF(C212:AC213,"△")</f>
        <v>0</v>
      </c>
      <c r="AG212" s="94">
        <f>+AD212*3+AF212*1</f>
        <v>0</v>
      </c>
      <c r="AH212" s="94">
        <f>+E213+H213+K213+N213+Q213+T213+W213+AC213</f>
        <v>0</v>
      </c>
      <c r="AI212" s="94">
        <f>+C213+F213+I213+L213+O213+R213+U213+AA213</f>
        <v>0</v>
      </c>
      <c r="AJ212" s="94">
        <v>2</v>
      </c>
    </row>
    <row r="213" spans="1:36" ht="15.75" customHeight="1">
      <c r="A213" s="104"/>
      <c r="B213" s="106"/>
      <c r="C213" s="25"/>
      <c r="D213" s="26" t="s">
        <v>33</v>
      </c>
      <c r="E213" s="27"/>
      <c r="F213" s="25"/>
      <c r="G213" s="26" t="s">
        <v>33</v>
      </c>
      <c r="H213" s="27"/>
      <c r="I213" s="101"/>
      <c r="J213" s="102"/>
      <c r="K213" s="103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97"/>
      <c r="AE213" s="95"/>
      <c r="AF213" s="95"/>
      <c r="AG213" s="95"/>
      <c r="AH213" s="95"/>
      <c r="AI213" s="95"/>
      <c r="AJ213" s="95"/>
    </row>
    <row r="214" spans="1:36" ht="15.75" customHeight="1">
      <c r="A214" s="104">
        <v>67</v>
      </c>
      <c r="B214" s="105" t="str">
        <f>IF(データ２!B134="","",VLOOKUP(A214,データ２!$A$2:$B$162,2))</f>
        <v>久我山イーグルス</v>
      </c>
      <c r="C214" s="22" t="s">
        <v>318</v>
      </c>
      <c r="D214" s="23" t="s">
        <v>33</v>
      </c>
      <c r="E214" s="24">
        <v>29</v>
      </c>
      <c r="F214" s="22" t="s">
        <v>318</v>
      </c>
      <c r="G214" s="23" t="s">
        <v>33</v>
      </c>
      <c r="H214" s="24">
        <v>26</v>
      </c>
      <c r="I214" s="22" t="s">
        <v>318</v>
      </c>
      <c r="J214" s="23" t="s">
        <v>33</v>
      </c>
      <c r="K214" s="24">
        <v>21</v>
      </c>
      <c r="L214" s="98" t="s">
        <v>32</v>
      </c>
      <c r="M214" s="99"/>
      <c r="N214" s="100"/>
      <c r="O214" s="22" t="s">
        <v>318</v>
      </c>
      <c r="P214" s="23" t="s">
        <v>33</v>
      </c>
      <c r="Q214" s="24">
        <v>8</v>
      </c>
      <c r="R214" s="22" t="s">
        <v>318</v>
      </c>
      <c r="S214" s="23" t="s">
        <v>33</v>
      </c>
      <c r="T214" s="24">
        <v>4</v>
      </c>
      <c r="U214" s="22" t="s">
        <v>318</v>
      </c>
      <c r="V214" s="23" t="s">
        <v>33</v>
      </c>
      <c r="W214" s="24">
        <v>11</v>
      </c>
      <c r="X214" s="22" t="s">
        <v>318</v>
      </c>
      <c r="Y214" s="23" t="s">
        <v>33</v>
      </c>
      <c r="Z214" s="24">
        <v>17</v>
      </c>
      <c r="AA214" s="22" t="s">
        <v>318</v>
      </c>
      <c r="AB214" s="23" t="s">
        <v>33</v>
      </c>
      <c r="AC214" s="24">
        <v>22</v>
      </c>
      <c r="AD214" s="96">
        <f>COUNTIF(C214:AC215,"○")</f>
        <v>0</v>
      </c>
      <c r="AE214" s="94">
        <f>COUNTIF(C214:AC215,"●")</f>
        <v>0</v>
      </c>
      <c r="AF214" s="94">
        <f>COUNTIF(C214:AC215,"△")</f>
        <v>0</v>
      </c>
      <c r="AG214" s="94">
        <f>+AD214*3+AF214*1</f>
        <v>0</v>
      </c>
      <c r="AH214" s="94">
        <f>+E215+H215+K215+N215+Q215+T215+W215+AC215</f>
        <v>0</v>
      </c>
      <c r="AI214" s="94">
        <f>+C215+F215+I215+L215+O215+R215+U215+AA215</f>
        <v>0</v>
      </c>
      <c r="AJ214" s="94">
        <v>2</v>
      </c>
    </row>
    <row r="215" spans="1:36" ht="15.75" customHeight="1">
      <c r="A215" s="104"/>
      <c r="B215" s="106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1"/>
      <c r="M215" s="102"/>
      <c r="N215" s="103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25"/>
      <c r="AB215" s="26" t="s">
        <v>33</v>
      </c>
      <c r="AC215" s="27"/>
      <c r="AD215" s="97"/>
      <c r="AE215" s="95"/>
      <c r="AF215" s="95"/>
      <c r="AG215" s="95"/>
      <c r="AH215" s="95"/>
      <c r="AI215" s="95"/>
      <c r="AJ215" s="95"/>
    </row>
    <row r="216" spans="1:36" ht="15.75" customHeight="1">
      <c r="A216" s="104">
        <v>68</v>
      </c>
      <c r="B216" s="105" t="str">
        <f>IF(データ２!B136="","",VLOOKUP(A216,データ２!$A$2:$B$162,2))</f>
        <v>ゼットタイガー</v>
      </c>
      <c r="C216" s="22" t="s">
        <v>318</v>
      </c>
      <c r="D216" s="23" t="s">
        <v>33</v>
      </c>
      <c r="E216" s="24">
        <v>25</v>
      </c>
      <c r="F216" s="22" t="s">
        <v>318</v>
      </c>
      <c r="G216" s="23" t="s">
        <v>33</v>
      </c>
      <c r="H216" s="24">
        <v>20</v>
      </c>
      <c r="I216" s="22" t="s">
        <v>318</v>
      </c>
      <c r="J216" s="23" t="s">
        <v>33</v>
      </c>
      <c r="K216" s="24">
        <v>15</v>
      </c>
      <c r="L216" s="22" t="s">
        <v>318</v>
      </c>
      <c r="M216" s="23" t="s">
        <v>33</v>
      </c>
      <c r="N216" s="24">
        <v>8</v>
      </c>
      <c r="O216" s="98" t="s">
        <v>32</v>
      </c>
      <c r="P216" s="99"/>
      <c r="Q216" s="100"/>
      <c r="R216" s="22" t="s">
        <v>318</v>
      </c>
      <c r="S216" s="23" t="s">
        <v>33</v>
      </c>
      <c r="T216" s="24">
        <v>12</v>
      </c>
      <c r="U216" s="22" t="s">
        <v>318</v>
      </c>
      <c r="V216" s="23" t="s">
        <v>33</v>
      </c>
      <c r="W216" s="24">
        <v>18</v>
      </c>
      <c r="X216" s="22" t="s">
        <v>318</v>
      </c>
      <c r="Y216" s="23" t="s">
        <v>33</v>
      </c>
      <c r="Z216" s="24">
        <v>23</v>
      </c>
      <c r="AA216" s="22" t="s">
        <v>318</v>
      </c>
      <c r="AB216" s="23" t="s">
        <v>33</v>
      </c>
      <c r="AC216" s="24">
        <v>27</v>
      </c>
      <c r="AD216" s="96">
        <f>COUNTIF(C216:AC217,"○")</f>
        <v>0</v>
      </c>
      <c r="AE216" s="94">
        <f>COUNTIF(C216:AC217,"●")</f>
        <v>0</v>
      </c>
      <c r="AF216" s="94">
        <f>COUNTIF(C216:AC217,"△")</f>
        <v>0</v>
      </c>
      <c r="AG216" s="94">
        <f>+AD216*3+AF216*1</f>
        <v>0</v>
      </c>
      <c r="AH216" s="94">
        <f>+E217+H217+K217+N217+Q217+T217+W217+AC217</f>
        <v>0</v>
      </c>
      <c r="AI216" s="94">
        <f>+C217+F217+I217+L217+O217+R217+U217+AA217</f>
        <v>0</v>
      </c>
      <c r="AJ216" s="94">
        <v>2</v>
      </c>
    </row>
    <row r="217" spans="1:36" ht="15.75" customHeight="1">
      <c r="A217" s="104"/>
      <c r="B217" s="106"/>
      <c r="C217" s="25"/>
      <c r="D217" s="26" t="s">
        <v>33</v>
      </c>
      <c r="E217" s="27"/>
      <c r="F217" s="25"/>
      <c r="G217" s="26" t="s">
        <v>33</v>
      </c>
      <c r="H217" s="27"/>
      <c r="I217" s="25"/>
      <c r="J217" s="26" t="s">
        <v>33</v>
      </c>
      <c r="K217" s="27"/>
      <c r="L217" s="25"/>
      <c r="M217" s="26" t="s">
        <v>33</v>
      </c>
      <c r="N217" s="27"/>
      <c r="O217" s="101"/>
      <c r="P217" s="102"/>
      <c r="Q217" s="103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25"/>
      <c r="AB217" s="26" t="s">
        <v>33</v>
      </c>
      <c r="AC217" s="27"/>
      <c r="AD217" s="97"/>
      <c r="AE217" s="95"/>
      <c r="AF217" s="95"/>
      <c r="AG217" s="95"/>
      <c r="AH217" s="95"/>
      <c r="AI217" s="95"/>
      <c r="AJ217" s="95"/>
    </row>
    <row r="218" spans="1:36" ht="15.75" customHeight="1">
      <c r="A218" s="104">
        <v>69</v>
      </c>
      <c r="B218" s="105" t="str">
        <f>IF(データ２!B138="","",VLOOKUP(A218,データ２!$A$2:$B$162,2))</f>
        <v>金町ジャイアンツ</v>
      </c>
      <c r="C218" s="22" t="s">
        <v>318</v>
      </c>
      <c r="D218" s="23" t="s">
        <v>33</v>
      </c>
      <c r="E218" s="24">
        <v>19</v>
      </c>
      <c r="F218" s="22" t="s">
        <v>318</v>
      </c>
      <c r="G218" s="23" t="s">
        <v>33</v>
      </c>
      <c r="H218" s="24">
        <v>14</v>
      </c>
      <c r="I218" s="22" t="s">
        <v>318</v>
      </c>
      <c r="J218" s="23" t="s">
        <v>33</v>
      </c>
      <c r="K218" s="24">
        <v>7</v>
      </c>
      <c r="L218" s="22" t="s">
        <v>318</v>
      </c>
      <c r="M218" s="23" t="s">
        <v>33</v>
      </c>
      <c r="N218" s="24">
        <v>4</v>
      </c>
      <c r="O218" s="22" t="s">
        <v>318</v>
      </c>
      <c r="P218" s="23" t="s">
        <v>33</v>
      </c>
      <c r="Q218" s="24">
        <v>12</v>
      </c>
      <c r="R218" s="98" t="s">
        <v>32</v>
      </c>
      <c r="S218" s="99"/>
      <c r="T218" s="100"/>
      <c r="U218" s="22" t="s">
        <v>318</v>
      </c>
      <c r="V218" s="23" t="s">
        <v>33</v>
      </c>
      <c r="W218" s="24">
        <v>24</v>
      </c>
      <c r="X218" s="22" t="s">
        <v>318</v>
      </c>
      <c r="Y218" s="23" t="s">
        <v>33</v>
      </c>
      <c r="Z218" s="24">
        <v>28</v>
      </c>
      <c r="AA218" s="22" t="s">
        <v>318</v>
      </c>
      <c r="AB218" s="23" t="s">
        <v>33</v>
      </c>
      <c r="AC218" s="24">
        <v>31</v>
      </c>
      <c r="AD218" s="96">
        <f>COUNTIF(C218:AC219,"○")</f>
        <v>0</v>
      </c>
      <c r="AE218" s="94">
        <f>COUNTIF(C218:AC219,"●")</f>
        <v>0</v>
      </c>
      <c r="AF218" s="94">
        <f>COUNTIF(C218:AC219,"△")</f>
        <v>0</v>
      </c>
      <c r="AG218" s="94">
        <f>+AD218*3+AF218*1</f>
        <v>0</v>
      </c>
      <c r="AH218" s="94">
        <f>+E219+H219+K219+N219+Q219+T219+W219+AC219</f>
        <v>0</v>
      </c>
      <c r="AI218" s="94">
        <f>+C219+F219+I219+L219+O219+R219+U219+AA219</f>
        <v>0</v>
      </c>
      <c r="AJ218" s="94">
        <v>2</v>
      </c>
    </row>
    <row r="219" spans="1:36" ht="15.75" customHeight="1">
      <c r="A219" s="104"/>
      <c r="B219" s="106"/>
      <c r="C219" s="25"/>
      <c r="D219" s="26" t="s">
        <v>33</v>
      </c>
      <c r="E219" s="27"/>
      <c r="F219" s="25"/>
      <c r="G219" s="26" t="s">
        <v>33</v>
      </c>
      <c r="H219" s="27"/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101"/>
      <c r="S219" s="102"/>
      <c r="T219" s="103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97"/>
      <c r="AE219" s="95"/>
      <c r="AF219" s="95"/>
      <c r="AG219" s="95"/>
      <c r="AH219" s="95"/>
      <c r="AI219" s="95"/>
      <c r="AJ219" s="95"/>
    </row>
    <row r="220" spans="1:36" ht="15.75" customHeight="1">
      <c r="A220" s="104">
        <v>70</v>
      </c>
      <c r="B220" s="105" t="str">
        <f>IF(データ２!B140="","",VLOOKUP(A220,データ２!$A$2:$B$162,2))</f>
        <v>荒川コンドル</v>
      </c>
      <c r="C220" s="22" t="s">
        <v>318</v>
      </c>
      <c r="D220" s="23" t="s">
        <v>33</v>
      </c>
      <c r="E220" s="24">
        <v>13</v>
      </c>
      <c r="F220" s="22" t="s">
        <v>318</v>
      </c>
      <c r="G220" s="23" t="s">
        <v>33</v>
      </c>
      <c r="H220" s="24">
        <v>6</v>
      </c>
      <c r="I220" s="22" t="s">
        <v>318</v>
      </c>
      <c r="J220" s="23" t="s">
        <v>33</v>
      </c>
      <c r="K220" s="24">
        <v>3</v>
      </c>
      <c r="L220" s="22" t="s">
        <v>318</v>
      </c>
      <c r="M220" s="23" t="s">
        <v>33</v>
      </c>
      <c r="N220" s="24">
        <v>11</v>
      </c>
      <c r="O220" s="22" t="s">
        <v>318</v>
      </c>
      <c r="P220" s="23" t="s">
        <v>33</v>
      </c>
      <c r="Q220" s="24">
        <v>18</v>
      </c>
      <c r="R220" s="22" t="s">
        <v>318</v>
      </c>
      <c r="S220" s="23" t="s">
        <v>33</v>
      </c>
      <c r="T220" s="24">
        <v>24</v>
      </c>
      <c r="U220" s="98" t="s">
        <v>32</v>
      </c>
      <c r="V220" s="99"/>
      <c r="W220" s="100"/>
      <c r="X220" s="22" t="s">
        <v>318</v>
      </c>
      <c r="Y220" s="23" t="s">
        <v>33</v>
      </c>
      <c r="Z220" s="24">
        <v>32</v>
      </c>
      <c r="AA220" s="22" t="s">
        <v>318</v>
      </c>
      <c r="AB220" s="23" t="s">
        <v>33</v>
      </c>
      <c r="AC220" s="24">
        <v>34</v>
      </c>
      <c r="AD220" s="96">
        <f>COUNTIF(C220:AC221,"○")</f>
        <v>0</v>
      </c>
      <c r="AE220" s="94">
        <f>COUNTIF(C220:AC221,"●")</f>
        <v>0</v>
      </c>
      <c r="AF220" s="94">
        <f>COUNTIF(C220:AC221,"△")</f>
        <v>0</v>
      </c>
      <c r="AG220" s="94">
        <f>+AD220*3+AF220*1</f>
        <v>0</v>
      </c>
      <c r="AH220" s="94">
        <f>+E221+H221+K221+N221+Q221+T221+W221+AC221</f>
        <v>0</v>
      </c>
      <c r="AI220" s="94">
        <f>+C221+F221+I221+L221+O221+R221+U221+AA221</f>
        <v>0</v>
      </c>
      <c r="AJ220" s="94">
        <v>2</v>
      </c>
    </row>
    <row r="221" spans="1:36" ht="15.75" customHeight="1">
      <c r="A221" s="104"/>
      <c r="B221" s="106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1"/>
      <c r="V221" s="102"/>
      <c r="W221" s="103"/>
      <c r="X221" s="25"/>
      <c r="Y221" s="26" t="s">
        <v>33</v>
      </c>
      <c r="Z221" s="27"/>
      <c r="AA221" s="25"/>
      <c r="AB221" s="26" t="s">
        <v>33</v>
      </c>
      <c r="AC221" s="27"/>
      <c r="AD221" s="97"/>
      <c r="AE221" s="95"/>
      <c r="AF221" s="95"/>
      <c r="AG221" s="95"/>
      <c r="AH221" s="95"/>
      <c r="AI221" s="95"/>
      <c r="AJ221" s="95"/>
    </row>
    <row r="222" spans="1:36" ht="15.75" customHeight="1">
      <c r="A222" s="104">
        <v>71</v>
      </c>
      <c r="B222" s="105" t="str">
        <f>IF(データ２!B142="","",VLOOKUP(A222,データ２!$A$2:$B$162,2))</f>
        <v>新田ファイヤーズ</v>
      </c>
      <c r="C222" s="22" t="s">
        <v>318</v>
      </c>
      <c r="D222" s="23" t="s">
        <v>33</v>
      </c>
      <c r="E222" s="24">
        <v>5</v>
      </c>
      <c r="F222" s="22" t="s">
        <v>318</v>
      </c>
      <c r="G222" s="23" t="s">
        <v>33</v>
      </c>
      <c r="H222" s="24">
        <v>2</v>
      </c>
      <c r="I222" s="22" t="s">
        <v>318</v>
      </c>
      <c r="J222" s="23" t="s">
        <v>33</v>
      </c>
      <c r="K222" s="24">
        <v>10</v>
      </c>
      <c r="L222" s="22" t="s">
        <v>318</v>
      </c>
      <c r="M222" s="23" t="s">
        <v>33</v>
      </c>
      <c r="N222" s="24">
        <v>17</v>
      </c>
      <c r="O222" s="22" t="s">
        <v>318</v>
      </c>
      <c r="P222" s="23" t="s">
        <v>33</v>
      </c>
      <c r="Q222" s="24">
        <v>23</v>
      </c>
      <c r="R222" s="22" t="s">
        <v>318</v>
      </c>
      <c r="S222" s="23" t="s">
        <v>33</v>
      </c>
      <c r="T222" s="24">
        <v>28</v>
      </c>
      <c r="U222" s="22" t="s">
        <v>318</v>
      </c>
      <c r="V222" s="23" t="s">
        <v>33</v>
      </c>
      <c r="W222" s="24">
        <v>32</v>
      </c>
      <c r="X222" s="98" t="s">
        <v>32</v>
      </c>
      <c r="Y222" s="99"/>
      <c r="Z222" s="100"/>
      <c r="AA222" s="82"/>
      <c r="AB222" s="83"/>
      <c r="AC222" s="84"/>
      <c r="AD222" s="96">
        <f>COUNTIF(C222:AC223,"○")</f>
        <v>1</v>
      </c>
      <c r="AE222" s="94">
        <f>COUNTIF(C222:AC223,"●")</f>
        <v>0</v>
      </c>
      <c r="AF222" s="94">
        <f>COUNTIF(C222:AC223,"△")</f>
        <v>0</v>
      </c>
      <c r="AG222" s="94">
        <f>+AD222*3+AF222*1</f>
        <v>3</v>
      </c>
      <c r="AH222" s="94">
        <f>+E223+H223+K223+N223+Q223+T223+W223+AC223</f>
        <v>4</v>
      </c>
      <c r="AI222" s="94">
        <f>+C223+F223+I223+L223+O223+R223+U223+AA223</f>
        <v>7</v>
      </c>
      <c r="AJ222" s="94">
        <v>1</v>
      </c>
    </row>
    <row r="223" spans="1:36" ht="15.75" customHeight="1">
      <c r="A223" s="104"/>
      <c r="B223" s="106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101"/>
      <c r="Y223" s="102"/>
      <c r="Z223" s="103"/>
      <c r="AA223" s="85">
        <v>7</v>
      </c>
      <c r="AB223" s="86" t="s">
        <v>583</v>
      </c>
      <c r="AC223" s="87">
        <v>4</v>
      </c>
      <c r="AD223" s="97"/>
      <c r="AE223" s="95"/>
      <c r="AF223" s="95"/>
      <c r="AG223" s="95"/>
      <c r="AH223" s="95"/>
      <c r="AI223" s="95"/>
      <c r="AJ223" s="95"/>
    </row>
    <row r="224" spans="1:36" ht="15.75" customHeight="1">
      <c r="A224" s="104">
        <v>72</v>
      </c>
      <c r="B224" s="105" t="str">
        <f>IF(データ２!B144="","",VLOOKUP(A224,データ２!$A$2:$B$162,2))</f>
        <v>本村クラブ</v>
      </c>
      <c r="C224" s="22" t="s">
        <v>318</v>
      </c>
      <c r="D224" s="23" t="s">
        <v>33</v>
      </c>
      <c r="E224" s="24">
        <v>1</v>
      </c>
      <c r="F224" s="22" t="s">
        <v>318</v>
      </c>
      <c r="G224" s="23" t="s">
        <v>33</v>
      </c>
      <c r="H224" s="24">
        <v>9</v>
      </c>
      <c r="I224" s="22" t="s">
        <v>318</v>
      </c>
      <c r="J224" s="23" t="s">
        <v>33</v>
      </c>
      <c r="K224" s="24">
        <v>16</v>
      </c>
      <c r="L224" s="22" t="s">
        <v>318</v>
      </c>
      <c r="M224" s="23" t="s">
        <v>33</v>
      </c>
      <c r="N224" s="24">
        <v>22</v>
      </c>
      <c r="O224" s="22" t="s">
        <v>318</v>
      </c>
      <c r="P224" s="23" t="s">
        <v>33</v>
      </c>
      <c r="Q224" s="24">
        <v>27</v>
      </c>
      <c r="R224" s="22" t="s">
        <v>318</v>
      </c>
      <c r="S224" s="23" t="s">
        <v>33</v>
      </c>
      <c r="T224" s="24">
        <v>31</v>
      </c>
      <c r="U224" s="22" t="s">
        <v>318</v>
      </c>
      <c r="V224" s="23" t="s">
        <v>33</v>
      </c>
      <c r="W224" s="24">
        <v>34</v>
      </c>
      <c r="X224" s="76"/>
      <c r="Y224" s="77"/>
      <c r="Z224" s="78"/>
      <c r="AA224" s="98" t="s">
        <v>32</v>
      </c>
      <c r="AB224" s="99"/>
      <c r="AC224" s="100"/>
      <c r="AD224" s="96">
        <f>COUNTIF(C224:AC225,"○")</f>
        <v>0</v>
      </c>
      <c r="AE224" s="94">
        <f>COUNTIF(C224:AC225,"●")</f>
        <v>1</v>
      </c>
      <c r="AF224" s="94">
        <f>COUNTIF(C224:AC225,"△")</f>
        <v>0</v>
      </c>
      <c r="AG224" s="94">
        <f>+AD224*3+AF224*1</f>
        <v>0</v>
      </c>
      <c r="AH224" s="94">
        <f>+E225+H225+K225+N225+Q225+T225+W225+AC225</f>
        <v>0</v>
      </c>
      <c r="AI224" s="94">
        <f>+C225+F225+I225+L225+O225+R225+U225+AA225</f>
        <v>0</v>
      </c>
      <c r="AJ224" s="94">
        <v>9</v>
      </c>
    </row>
    <row r="225" spans="1:36" ht="15.75" customHeight="1">
      <c r="A225" s="104"/>
      <c r="B225" s="106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25"/>
      <c r="M225" s="26" t="s">
        <v>33</v>
      </c>
      <c r="N225" s="27"/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79">
        <v>4</v>
      </c>
      <c r="Y225" s="80" t="s">
        <v>581</v>
      </c>
      <c r="Z225" s="81">
        <v>7</v>
      </c>
      <c r="AA225" s="101"/>
      <c r="AB225" s="102"/>
      <c r="AC225" s="103"/>
      <c r="AD225" s="97"/>
      <c r="AE225" s="95"/>
      <c r="AF225" s="95"/>
      <c r="AG225" s="95"/>
      <c r="AH225" s="95"/>
      <c r="AI225" s="95"/>
      <c r="AJ225" s="95"/>
    </row>
    <row r="226" spans="30:32" ht="13.5">
      <c r="AD226" s="16">
        <f>SUM(AD208:AD225)</f>
        <v>1</v>
      </c>
      <c r="AE226" s="16">
        <f>SUM(AE208:AE225)</f>
        <v>1</v>
      </c>
      <c r="AF226" s="16">
        <f>SUM(AF208:AF225)</f>
        <v>0</v>
      </c>
    </row>
    <row r="233" spans="2:29" ht="13.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107" t="str">
        <f>+IF(B235="","",+B235)</f>
        <v>フェニックス</v>
      </c>
      <c r="D234" s="108"/>
      <c r="E234" s="109"/>
      <c r="F234" s="107" t="str">
        <f>+IF(B237="","",+B237)</f>
        <v>品川Ｂレーシング</v>
      </c>
      <c r="G234" s="108"/>
      <c r="H234" s="109"/>
      <c r="I234" s="107" t="str">
        <f>+IF(B239="","",+B239)</f>
        <v>大島中央</v>
      </c>
      <c r="J234" s="108"/>
      <c r="K234" s="109"/>
      <c r="L234" s="107" t="str">
        <f>+IF(B241="","",+B241)</f>
        <v>篠崎アトムズ</v>
      </c>
      <c r="M234" s="108"/>
      <c r="N234" s="109"/>
      <c r="O234" s="107" t="str">
        <f>+IF(B243="","",+B243)</f>
        <v>落一アポロ</v>
      </c>
      <c r="P234" s="108"/>
      <c r="Q234" s="109"/>
      <c r="R234" s="107" t="str">
        <f>+IF(B245="","",+B245)</f>
        <v>中目黒イーグルス</v>
      </c>
      <c r="S234" s="108"/>
      <c r="T234" s="109"/>
      <c r="U234" s="107" t="str">
        <f>+IF(B247="","",+B247)</f>
        <v>ブラザースクラブ</v>
      </c>
      <c r="V234" s="108"/>
      <c r="W234" s="109"/>
      <c r="X234" s="107" t="str">
        <f>+IF(B249="","",+B249)</f>
        <v>晴海アポローズ</v>
      </c>
      <c r="Y234" s="108"/>
      <c r="Z234" s="109"/>
      <c r="AA234" s="107" t="str">
        <f>+IF(B251="","",+B251)</f>
        <v>礫川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104">
        <v>73</v>
      </c>
      <c r="B235" s="105" t="str">
        <f>IF(データ２!B146="","",VLOOKUP(A235,データ２!$A$2:$B$162,2))</f>
        <v>フェニックス</v>
      </c>
      <c r="C235" s="98" t="s">
        <v>32</v>
      </c>
      <c r="D235" s="99"/>
      <c r="E235" s="100"/>
      <c r="F235" s="22" t="s">
        <v>319</v>
      </c>
      <c r="G235" s="23" t="s">
        <v>33</v>
      </c>
      <c r="H235" s="24">
        <v>35</v>
      </c>
      <c r="I235" s="22" t="s">
        <v>319</v>
      </c>
      <c r="J235" s="23" t="s">
        <v>33</v>
      </c>
      <c r="K235" s="24">
        <v>33</v>
      </c>
      <c r="L235" s="22" t="s">
        <v>319</v>
      </c>
      <c r="M235" s="23" t="s">
        <v>33</v>
      </c>
      <c r="N235" s="24">
        <v>29</v>
      </c>
      <c r="O235" s="82"/>
      <c r="P235" s="83"/>
      <c r="Q235" s="84"/>
      <c r="R235" s="22" t="s">
        <v>319</v>
      </c>
      <c r="S235" s="23" t="s">
        <v>33</v>
      </c>
      <c r="T235" s="24">
        <v>19</v>
      </c>
      <c r="U235" s="82"/>
      <c r="V235" s="83"/>
      <c r="W235" s="84"/>
      <c r="X235" s="22" t="s">
        <v>319</v>
      </c>
      <c r="Y235" s="23" t="s">
        <v>33</v>
      </c>
      <c r="Z235" s="24">
        <v>5</v>
      </c>
      <c r="AA235" s="82"/>
      <c r="AB235" s="83"/>
      <c r="AC235" s="84"/>
      <c r="AD235" s="96">
        <f>COUNTIF(C235:AC236,"○")</f>
        <v>3</v>
      </c>
      <c r="AE235" s="94">
        <f>COUNTIF(C235:AC236,"●")</f>
        <v>0</v>
      </c>
      <c r="AF235" s="94">
        <f>COUNTIF(C235:AC236,"△")</f>
        <v>0</v>
      </c>
      <c r="AG235" s="94">
        <f>+AD235*3+AF235*1</f>
        <v>9</v>
      </c>
      <c r="AH235" s="94">
        <f>+E236+H236+K236+N236+Q236+T236+W236+AC236</f>
        <v>6</v>
      </c>
      <c r="AI235" s="94">
        <f>+C236+F236+I236+L236+O236+R236+U236+AA236</f>
        <v>24</v>
      </c>
      <c r="AJ235" s="94">
        <v>1</v>
      </c>
    </row>
    <row r="236" spans="1:36" ht="15.75" customHeight="1">
      <c r="A236" s="104"/>
      <c r="B236" s="106"/>
      <c r="C236" s="101"/>
      <c r="D236" s="102"/>
      <c r="E236" s="103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85">
        <v>11</v>
      </c>
      <c r="P236" s="86" t="s">
        <v>583</v>
      </c>
      <c r="Q236" s="87">
        <v>1</v>
      </c>
      <c r="R236" s="25"/>
      <c r="S236" s="26" t="s">
        <v>33</v>
      </c>
      <c r="T236" s="27"/>
      <c r="U236" s="85">
        <v>4</v>
      </c>
      <c r="V236" s="86" t="s">
        <v>579</v>
      </c>
      <c r="W236" s="87">
        <v>3</v>
      </c>
      <c r="X236" s="25"/>
      <c r="Y236" s="26" t="s">
        <v>33</v>
      </c>
      <c r="Z236" s="27"/>
      <c r="AA236" s="85">
        <v>9</v>
      </c>
      <c r="AB236" s="86" t="s">
        <v>583</v>
      </c>
      <c r="AC236" s="87">
        <v>2</v>
      </c>
      <c r="AD236" s="97"/>
      <c r="AE236" s="95"/>
      <c r="AF236" s="95"/>
      <c r="AG236" s="95"/>
      <c r="AH236" s="95"/>
      <c r="AI236" s="95"/>
      <c r="AJ236" s="95"/>
    </row>
    <row r="237" spans="1:36" ht="15.75" customHeight="1">
      <c r="A237" s="104">
        <v>74</v>
      </c>
      <c r="B237" s="105" t="str">
        <f>IF(データ２!B148="","",VLOOKUP(A237,データ２!$A$2:$B$162,2))</f>
        <v>品川Ｂレーシング</v>
      </c>
      <c r="C237" s="22" t="s">
        <v>319</v>
      </c>
      <c r="D237" s="23" t="s">
        <v>33</v>
      </c>
      <c r="E237" s="24">
        <v>35</v>
      </c>
      <c r="F237" s="98" t="s">
        <v>32</v>
      </c>
      <c r="G237" s="99"/>
      <c r="H237" s="100"/>
      <c r="I237" s="22" t="s">
        <v>319</v>
      </c>
      <c r="J237" s="23" t="s">
        <v>33</v>
      </c>
      <c r="K237" s="24">
        <v>30</v>
      </c>
      <c r="L237" s="22" t="s">
        <v>319</v>
      </c>
      <c r="M237" s="23" t="s">
        <v>33</v>
      </c>
      <c r="N237" s="24">
        <v>26</v>
      </c>
      <c r="O237" s="22" t="s">
        <v>319</v>
      </c>
      <c r="P237" s="23" t="s">
        <v>33</v>
      </c>
      <c r="Q237" s="24">
        <v>20</v>
      </c>
      <c r="R237" s="22" t="s">
        <v>319</v>
      </c>
      <c r="S237" s="23" t="s">
        <v>33</v>
      </c>
      <c r="T237" s="24">
        <v>14</v>
      </c>
      <c r="U237" s="22" t="s">
        <v>319</v>
      </c>
      <c r="V237" s="23" t="s">
        <v>33</v>
      </c>
      <c r="W237" s="24">
        <v>6</v>
      </c>
      <c r="X237" s="76"/>
      <c r="Y237" s="77"/>
      <c r="Z237" s="78"/>
      <c r="AA237" s="22" t="s">
        <v>319</v>
      </c>
      <c r="AB237" s="23" t="s">
        <v>33</v>
      </c>
      <c r="AC237" s="24">
        <v>9</v>
      </c>
      <c r="AD237" s="96">
        <f>COUNTIF(C237:AC238,"○")</f>
        <v>0</v>
      </c>
      <c r="AE237" s="94">
        <f>COUNTIF(C237:AC238,"●")</f>
        <v>1</v>
      </c>
      <c r="AF237" s="94">
        <f>COUNTIF(C237:AC238,"△")</f>
        <v>0</v>
      </c>
      <c r="AG237" s="94">
        <f>+AD237*3+AF237*1</f>
        <v>0</v>
      </c>
      <c r="AH237" s="94">
        <v>19</v>
      </c>
      <c r="AI237" s="94">
        <v>3</v>
      </c>
      <c r="AJ237" s="94">
        <v>9</v>
      </c>
    </row>
    <row r="238" spans="1:36" ht="15.75" customHeight="1">
      <c r="A238" s="104"/>
      <c r="B238" s="106"/>
      <c r="C238" s="25"/>
      <c r="D238" s="26" t="s">
        <v>33</v>
      </c>
      <c r="E238" s="27"/>
      <c r="F238" s="101"/>
      <c r="G238" s="102"/>
      <c r="H238" s="103"/>
      <c r="I238" s="25"/>
      <c r="J238" s="26" t="s">
        <v>33</v>
      </c>
      <c r="K238" s="27"/>
      <c r="L238" s="25"/>
      <c r="M238" s="26" t="s">
        <v>33</v>
      </c>
      <c r="N238" s="27"/>
      <c r="O238" s="25"/>
      <c r="P238" s="26" t="s">
        <v>33</v>
      </c>
      <c r="Q238" s="27"/>
      <c r="R238" s="25"/>
      <c r="S238" s="26" t="s">
        <v>33</v>
      </c>
      <c r="T238" s="27"/>
      <c r="U238" s="25"/>
      <c r="V238" s="26" t="s">
        <v>33</v>
      </c>
      <c r="W238" s="27"/>
      <c r="X238" s="79">
        <v>3</v>
      </c>
      <c r="Y238" s="80" t="s">
        <v>581</v>
      </c>
      <c r="Z238" s="81">
        <v>19</v>
      </c>
      <c r="AA238" s="25"/>
      <c r="AB238" s="26" t="s">
        <v>33</v>
      </c>
      <c r="AC238" s="27"/>
      <c r="AD238" s="97"/>
      <c r="AE238" s="95"/>
      <c r="AF238" s="95"/>
      <c r="AG238" s="95"/>
      <c r="AH238" s="95"/>
      <c r="AI238" s="95"/>
      <c r="AJ238" s="95"/>
    </row>
    <row r="239" spans="1:36" ht="15.75" customHeight="1">
      <c r="A239" s="104">
        <v>75</v>
      </c>
      <c r="B239" s="105" t="str">
        <f>IF(データ２!B150="","",VLOOKUP(A239,データ２!$A$2:$B$162,2))</f>
        <v>大島中央</v>
      </c>
      <c r="C239" s="22" t="s">
        <v>319</v>
      </c>
      <c r="D239" s="23" t="s">
        <v>33</v>
      </c>
      <c r="E239" s="24">
        <v>33</v>
      </c>
      <c r="F239" s="22" t="s">
        <v>319</v>
      </c>
      <c r="G239" s="23" t="s">
        <v>33</v>
      </c>
      <c r="H239" s="24">
        <v>30</v>
      </c>
      <c r="I239" s="98" t="s">
        <v>32</v>
      </c>
      <c r="J239" s="99"/>
      <c r="K239" s="100"/>
      <c r="L239" s="22" t="s">
        <v>319</v>
      </c>
      <c r="M239" s="23" t="s">
        <v>33</v>
      </c>
      <c r="N239" s="24">
        <v>21</v>
      </c>
      <c r="O239" s="22" t="s">
        <v>319</v>
      </c>
      <c r="P239" s="23" t="s">
        <v>33</v>
      </c>
      <c r="Q239" s="24">
        <v>15</v>
      </c>
      <c r="R239" s="22" t="s">
        <v>319</v>
      </c>
      <c r="S239" s="23" t="s">
        <v>33</v>
      </c>
      <c r="T239" s="24">
        <v>7</v>
      </c>
      <c r="U239" s="22" t="s">
        <v>319</v>
      </c>
      <c r="V239" s="23" t="s">
        <v>33</v>
      </c>
      <c r="W239" s="24">
        <v>3</v>
      </c>
      <c r="X239" s="22" t="s">
        <v>319</v>
      </c>
      <c r="Y239" s="23" t="s">
        <v>33</v>
      </c>
      <c r="Z239" s="24">
        <v>10</v>
      </c>
      <c r="AA239" s="22" t="s">
        <v>319</v>
      </c>
      <c r="AB239" s="23" t="s">
        <v>33</v>
      </c>
      <c r="AC239" s="24">
        <v>16</v>
      </c>
      <c r="AD239" s="96">
        <f>COUNTIF(C239:AC240,"○")</f>
        <v>0</v>
      </c>
      <c r="AE239" s="94">
        <f>COUNTIF(C239:AC240,"●")</f>
        <v>0</v>
      </c>
      <c r="AF239" s="94">
        <f>COUNTIF(C239:AC240,"△")</f>
        <v>0</v>
      </c>
      <c r="AG239" s="94">
        <f>+AD239*3+AF239*1</f>
        <v>0</v>
      </c>
      <c r="AH239" s="94">
        <f>+E240+H240+K240+N240+Q240+T240+W240+AC240</f>
        <v>0</v>
      </c>
      <c r="AI239" s="94">
        <f>+C240+F240+I240+L240+O240+R240+U240+AA240</f>
        <v>0</v>
      </c>
      <c r="AJ239" s="94">
        <v>3</v>
      </c>
    </row>
    <row r="240" spans="1:36" ht="15.75" customHeight="1">
      <c r="A240" s="104"/>
      <c r="B240" s="106"/>
      <c r="C240" s="25"/>
      <c r="D240" s="26" t="s">
        <v>33</v>
      </c>
      <c r="E240" s="27"/>
      <c r="F240" s="25"/>
      <c r="G240" s="26" t="s">
        <v>33</v>
      </c>
      <c r="H240" s="27"/>
      <c r="I240" s="101"/>
      <c r="J240" s="102"/>
      <c r="K240" s="103"/>
      <c r="L240" s="25"/>
      <c r="M240" s="26" t="s">
        <v>33</v>
      </c>
      <c r="N240" s="27"/>
      <c r="O240" s="25"/>
      <c r="P240" s="26" t="s">
        <v>33</v>
      </c>
      <c r="Q240" s="27"/>
      <c r="R240" s="25"/>
      <c r="S240" s="26" t="s">
        <v>33</v>
      </c>
      <c r="T240" s="27"/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97"/>
      <c r="AE240" s="95"/>
      <c r="AF240" s="95"/>
      <c r="AG240" s="95"/>
      <c r="AH240" s="95"/>
      <c r="AI240" s="95"/>
      <c r="AJ240" s="95"/>
    </row>
    <row r="241" spans="1:36" ht="15.75" customHeight="1">
      <c r="A241" s="104">
        <v>76</v>
      </c>
      <c r="B241" s="105" t="str">
        <f>IF(データ２!B152="","",VLOOKUP(A241,データ２!$A$2:$B$162,2))</f>
        <v>篠崎アトムズ</v>
      </c>
      <c r="C241" s="22" t="s">
        <v>319</v>
      </c>
      <c r="D241" s="23" t="s">
        <v>33</v>
      </c>
      <c r="E241" s="24">
        <v>29</v>
      </c>
      <c r="F241" s="22" t="s">
        <v>319</v>
      </c>
      <c r="G241" s="23" t="s">
        <v>33</v>
      </c>
      <c r="H241" s="24">
        <v>26</v>
      </c>
      <c r="I241" s="22" t="s">
        <v>319</v>
      </c>
      <c r="J241" s="23" t="s">
        <v>33</v>
      </c>
      <c r="K241" s="24">
        <v>21</v>
      </c>
      <c r="L241" s="98" t="s">
        <v>32</v>
      </c>
      <c r="M241" s="99"/>
      <c r="N241" s="100"/>
      <c r="O241" s="22" t="s">
        <v>319</v>
      </c>
      <c r="P241" s="23" t="s">
        <v>33</v>
      </c>
      <c r="Q241" s="24">
        <v>8</v>
      </c>
      <c r="R241" s="22" t="s">
        <v>319</v>
      </c>
      <c r="S241" s="23" t="s">
        <v>33</v>
      </c>
      <c r="T241" s="24">
        <v>4</v>
      </c>
      <c r="U241" s="22" t="s">
        <v>319</v>
      </c>
      <c r="V241" s="23" t="s">
        <v>33</v>
      </c>
      <c r="W241" s="24">
        <v>11</v>
      </c>
      <c r="X241" s="22" t="s">
        <v>319</v>
      </c>
      <c r="Y241" s="23" t="s">
        <v>33</v>
      </c>
      <c r="Z241" s="24">
        <v>17</v>
      </c>
      <c r="AA241" s="22" t="s">
        <v>319</v>
      </c>
      <c r="AB241" s="23" t="s">
        <v>33</v>
      </c>
      <c r="AC241" s="24">
        <v>22</v>
      </c>
      <c r="AD241" s="96">
        <f>COUNTIF(C241:AC242,"○")</f>
        <v>0</v>
      </c>
      <c r="AE241" s="94">
        <f>COUNTIF(C241:AC242,"●")</f>
        <v>0</v>
      </c>
      <c r="AF241" s="94">
        <f>COUNTIF(C241:AC242,"△")</f>
        <v>0</v>
      </c>
      <c r="AG241" s="94">
        <f>+AD241*3+AF241*1</f>
        <v>0</v>
      </c>
      <c r="AH241" s="94">
        <f>+E242+H242+K242+N242+Q242+T242+W242+AC242</f>
        <v>0</v>
      </c>
      <c r="AI241" s="94">
        <f>+C242+F242+I242+L242+O242+R242+U242+AA242</f>
        <v>0</v>
      </c>
      <c r="AJ241" s="94">
        <v>3</v>
      </c>
    </row>
    <row r="242" spans="1:36" ht="15.75" customHeight="1">
      <c r="A242" s="104"/>
      <c r="B242" s="106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101"/>
      <c r="M242" s="102"/>
      <c r="N242" s="103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97"/>
      <c r="AE242" s="95"/>
      <c r="AF242" s="95"/>
      <c r="AG242" s="95"/>
      <c r="AH242" s="95"/>
      <c r="AI242" s="95"/>
      <c r="AJ242" s="95"/>
    </row>
    <row r="243" spans="1:36" ht="15.75" customHeight="1">
      <c r="A243" s="104">
        <v>77</v>
      </c>
      <c r="B243" s="105" t="str">
        <f>IF(データ２!B154="","",VLOOKUP(A243,データ２!$A$2:$B$162,2))</f>
        <v>落一アポロ</v>
      </c>
      <c r="C243" s="76"/>
      <c r="D243" s="77"/>
      <c r="E243" s="78"/>
      <c r="F243" s="22" t="s">
        <v>319</v>
      </c>
      <c r="G243" s="23" t="s">
        <v>33</v>
      </c>
      <c r="H243" s="24">
        <v>20</v>
      </c>
      <c r="I243" s="22" t="s">
        <v>319</v>
      </c>
      <c r="J243" s="23" t="s">
        <v>33</v>
      </c>
      <c r="K243" s="24">
        <v>15</v>
      </c>
      <c r="L243" s="22" t="s">
        <v>319</v>
      </c>
      <c r="M243" s="23" t="s">
        <v>33</v>
      </c>
      <c r="N243" s="24">
        <v>8</v>
      </c>
      <c r="O243" s="98" t="s">
        <v>32</v>
      </c>
      <c r="P243" s="99"/>
      <c r="Q243" s="100"/>
      <c r="R243" s="22" t="s">
        <v>319</v>
      </c>
      <c r="S243" s="23" t="s">
        <v>33</v>
      </c>
      <c r="T243" s="24">
        <v>12</v>
      </c>
      <c r="U243" s="22" t="s">
        <v>319</v>
      </c>
      <c r="V243" s="23" t="s">
        <v>33</v>
      </c>
      <c r="W243" s="24">
        <v>18</v>
      </c>
      <c r="X243" s="22" t="s">
        <v>319</v>
      </c>
      <c r="Y243" s="23" t="s">
        <v>33</v>
      </c>
      <c r="Z243" s="24">
        <v>23</v>
      </c>
      <c r="AA243" s="22" t="s">
        <v>319</v>
      </c>
      <c r="AB243" s="23" t="s">
        <v>33</v>
      </c>
      <c r="AC243" s="24">
        <v>27</v>
      </c>
      <c r="AD243" s="96">
        <f>COUNTIF(C243:AC244,"○")</f>
        <v>0</v>
      </c>
      <c r="AE243" s="94">
        <f>COUNTIF(C243:AC244,"●")</f>
        <v>1</v>
      </c>
      <c r="AF243" s="94">
        <f>COUNTIF(C243:AC244,"△")</f>
        <v>0</v>
      </c>
      <c r="AG243" s="94">
        <f>+AD243*3+AF243*1</f>
        <v>0</v>
      </c>
      <c r="AH243" s="94">
        <f>+E244+H244+K244+N244+Q244+T244+W244+AC244</f>
        <v>11</v>
      </c>
      <c r="AI243" s="94">
        <f>+C244+F244+I244+L244+O244+R244+U244+AA244</f>
        <v>1</v>
      </c>
      <c r="AJ243" s="94">
        <v>8</v>
      </c>
    </row>
    <row r="244" spans="1:36" ht="15.75" customHeight="1">
      <c r="A244" s="104"/>
      <c r="B244" s="106"/>
      <c r="C244" s="79">
        <v>1</v>
      </c>
      <c r="D244" s="80" t="s">
        <v>581</v>
      </c>
      <c r="E244" s="81">
        <v>11</v>
      </c>
      <c r="F244" s="25"/>
      <c r="G244" s="26" t="s">
        <v>33</v>
      </c>
      <c r="H244" s="27"/>
      <c r="I244" s="25"/>
      <c r="J244" s="26" t="s">
        <v>33</v>
      </c>
      <c r="K244" s="27"/>
      <c r="L244" s="25"/>
      <c r="M244" s="26" t="s">
        <v>33</v>
      </c>
      <c r="N244" s="27"/>
      <c r="O244" s="101"/>
      <c r="P244" s="102"/>
      <c r="Q244" s="103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97"/>
      <c r="AE244" s="95"/>
      <c r="AF244" s="95"/>
      <c r="AG244" s="95"/>
      <c r="AH244" s="95"/>
      <c r="AI244" s="95"/>
      <c r="AJ244" s="95"/>
    </row>
    <row r="245" spans="1:36" ht="15.75" customHeight="1">
      <c r="A245" s="104">
        <v>78</v>
      </c>
      <c r="B245" s="105" t="str">
        <f>IF(データ２!B156="","",VLOOKUP(A245,データ２!$A$2:$B$162,2))</f>
        <v>中目黒イーグルス</v>
      </c>
      <c r="C245" s="22" t="s">
        <v>319</v>
      </c>
      <c r="D245" s="23" t="s">
        <v>33</v>
      </c>
      <c r="E245" s="24">
        <v>19</v>
      </c>
      <c r="F245" s="22" t="s">
        <v>319</v>
      </c>
      <c r="G245" s="23" t="s">
        <v>33</v>
      </c>
      <c r="H245" s="24">
        <v>14</v>
      </c>
      <c r="I245" s="22" t="s">
        <v>319</v>
      </c>
      <c r="J245" s="23" t="s">
        <v>33</v>
      </c>
      <c r="K245" s="24">
        <v>7</v>
      </c>
      <c r="L245" s="22" t="s">
        <v>319</v>
      </c>
      <c r="M245" s="23" t="s">
        <v>33</v>
      </c>
      <c r="N245" s="24">
        <v>4</v>
      </c>
      <c r="O245" s="22" t="s">
        <v>319</v>
      </c>
      <c r="P245" s="23" t="s">
        <v>33</v>
      </c>
      <c r="Q245" s="24">
        <v>12</v>
      </c>
      <c r="R245" s="98" t="s">
        <v>32</v>
      </c>
      <c r="S245" s="99"/>
      <c r="T245" s="100"/>
      <c r="U245" s="22" t="s">
        <v>319</v>
      </c>
      <c r="V245" s="23" t="s">
        <v>33</v>
      </c>
      <c r="W245" s="24">
        <v>24</v>
      </c>
      <c r="X245" s="22" t="s">
        <v>319</v>
      </c>
      <c r="Y245" s="23" t="s">
        <v>33</v>
      </c>
      <c r="Z245" s="24">
        <v>28</v>
      </c>
      <c r="AA245" s="22" t="s">
        <v>319</v>
      </c>
      <c r="AB245" s="23" t="s">
        <v>33</v>
      </c>
      <c r="AC245" s="24">
        <v>31</v>
      </c>
      <c r="AD245" s="96">
        <f>COUNTIF(C245:AC246,"○")</f>
        <v>0</v>
      </c>
      <c r="AE245" s="94">
        <f>COUNTIF(C245:AC246,"●")</f>
        <v>0</v>
      </c>
      <c r="AF245" s="94">
        <f>COUNTIF(C245:AC246,"△")</f>
        <v>0</v>
      </c>
      <c r="AG245" s="94">
        <f>+AD245*3+AF245*1</f>
        <v>0</v>
      </c>
      <c r="AH245" s="94">
        <f>+E246+H246+K246+N246+Q246+T246+W246+AC246</f>
        <v>0</v>
      </c>
      <c r="AI245" s="94">
        <f>+C246+F246+I246+L246+O246+R246+U246+AA246</f>
        <v>0</v>
      </c>
      <c r="AJ245" s="94">
        <v>3</v>
      </c>
    </row>
    <row r="246" spans="1:36" ht="15.75" customHeight="1">
      <c r="A246" s="104"/>
      <c r="B246" s="106"/>
      <c r="C246" s="25"/>
      <c r="D246" s="26" t="s">
        <v>33</v>
      </c>
      <c r="E246" s="27"/>
      <c r="F246" s="25"/>
      <c r="G246" s="26" t="s">
        <v>33</v>
      </c>
      <c r="H246" s="27"/>
      <c r="I246" s="25"/>
      <c r="J246" s="26" t="s">
        <v>33</v>
      </c>
      <c r="K246" s="27"/>
      <c r="L246" s="25"/>
      <c r="M246" s="26" t="s">
        <v>33</v>
      </c>
      <c r="N246" s="27"/>
      <c r="O246" s="25"/>
      <c r="P246" s="26" t="s">
        <v>33</v>
      </c>
      <c r="Q246" s="27"/>
      <c r="R246" s="101"/>
      <c r="S246" s="102"/>
      <c r="T246" s="103"/>
      <c r="U246" s="25"/>
      <c r="V246" s="26" t="s">
        <v>33</v>
      </c>
      <c r="W246" s="27"/>
      <c r="X246" s="25"/>
      <c r="Y246" s="26" t="s">
        <v>33</v>
      </c>
      <c r="Z246" s="27"/>
      <c r="AA246" s="25"/>
      <c r="AB246" s="26" t="s">
        <v>33</v>
      </c>
      <c r="AC246" s="27"/>
      <c r="AD246" s="97"/>
      <c r="AE246" s="95"/>
      <c r="AF246" s="95"/>
      <c r="AG246" s="95"/>
      <c r="AH246" s="95"/>
      <c r="AI246" s="95"/>
      <c r="AJ246" s="95"/>
    </row>
    <row r="247" spans="1:36" ht="15.75" customHeight="1">
      <c r="A247" s="104">
        <v>79</v>
      </c>
      <c r="B247" s="105" t="str">
        <f>IF(データ２!B158="","",VLOOKUP(A247,データ２!$A$2:$B$162,2))</f>
        <v>ブラザースクラブ</v>
      </c>
      <c r="C247" s="76"/>
      <c r="D247" s="77"/>
      <c r="E247" s="78"/>
      <c r="F247" s="22" t="s">
        <v>319</v>
      </c>
      <c r="G247" s="23" t="s">
        <v>33</v>
      </c>
      <c r="H247" s="24">
        <v>6</v>
      </c>
      <c r="I247" s="22" t="s">
        <v>319</v>
      </c>
      <c r="J247" s="23" t="s">
        <v>33</v>
      </c>
      <c r="K247" s="24">
        <v>3</v>
      </c>
      <c r="L247" s="22" t="s">
        <v>319</v>
      </c>
      <c r="M247" s="23" t="s">
        <v>33</v>
      </c>
      <c r="N247" s="24">
        <v>11</v>
      </c>
      <c r="O247" s="22" t="s">
        <v>319</v>
      </c>
      <c r="P247" s="23" t="s">
        <v>33</v>
      </c>
      <c r="Q247" s="24">
        <v>18</v>
      </c>
      <c r="R247" s="22" t="s">
        <v>319</v>
      </c>
      <c r="S247" s="23" t="s">
        <v>33</v>
      </c>
      <c r="T247" s="24">
        <v>24</v>
      </c>
      <c r="U247" s="98" t="s">
        <v>32</v>
      </c>
      <c r="V247" s="99"/>
      <c r="W247" s="100"/>
      <c r="X247" s="22" t="s">
        <v>319</v>
      </c>
      <c r="Y247" s="23" t="s">
        <v>33</v>
      </c>
      <c r="Z247" s="24">
        <v>32</v>
      </c>
      <c r="AA247" s="22" t="s">
        <v>319</v>
      </c>
      <c r="AB247" s="23" t="s">
        <v>33</v>
      </c>
      <c r="AC247" s="24">
        <v>34</v>
      </c>
      <c r="AD247" s="96">
        <f>COUNTIF(C247:AC248,"○")</f>
        <v>0</v>
      </c>
      <c r="AE247" s="94">
        <f>COUNTIF(C247:AC248,"●")</f>
        <v>1</v>
      </c>
      <c r="AF247" s="94">
        <f>COUNTIF(C247:AC248,"△")</f>
        <v>0</v>
      </c>
      <c r="AG247" s="94">
        <f>+AD247*3+AF247*1</f>
        <v>0</v>
      </c>
      <c r="AH247" s="94">
        <f>+E248+H248+K248+N248+Q248+T248+W248+AC248</f>
        <v>4</v>
      </c>
      <c r="AI247" s="94">
        <f>+C248+F248+I248+L248+O248+R248+U248+AA248</f>
        <v>3</v>
      </c>
      <c r="AJ247" s="94">
        <v>6</v>
      </c>
    </row>
    <row r="248" spans="1:36" ht="15.75" customHeight="1">
      <c r="A248" s="104"/>
      <c r="B248" s="106"/>
      <c r="C248" s="79">
        <v>3</v>
      </c>
      <c r="D248" s="80" t="s">
        <v>578</v>
      </c>
      <c r="E248" s="81">
        <v>4</v>
      </c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25"/>
      <c r="S248" s="26" t="s">
        <v>33</v>
      </c>
      <c r="T248" s="27"/>
      <c r="U248" s="101"/>
      <c r="V248" s="102"/>
      <c r="W248" s="103"/>
      <c r="X248" s="25"/>
      <c r="Y248" s="26" t="s">
        <v>33</v>
      </c>
      <c r="Z248" s="27"/>
      <c r="AA248" s="25"/>
      <c r="AB248" s="26" t="s">
        <v>33</v>
      </c>
      <c r="AC248" s="27"/>
      <c r="AD248" s="97"/>
      <c r="AE248" s="95"/>
      <c r="AF248" s="95"/>
      <c r="AG248" s="95"/>
      <c r="AH248" s="95"/>
      <c r="AI248" s="95"/>
      <c r="AJ248" s="95"/>
    </row>
    <row r="249" spans="1:36" ht="15.75" customHeight="1">
      <c r="A249" s="104">
        <v>80</v>
      </c>
      <c r="B249" s="105" t="str">
        <f>IF(データ２!B160="","",VLOOKUP(A249,データ２!$A$2:$B$162,2))</f>
        <v>晴海アポローズ</v>
      </c>
      <c r="C249" s="22" t="s">
        <v>319</v>
      </c>
      <c r="D249" s="23" t="s">
        <v>33</v>
      </c>
      <c r="E249" s="24">
        <v>5</v>
      </c>
      <c r="F249" s="82"/>
      <c r="G249" s="83"/>
      <c r="H249" s="84"/>
      <c r="I249" s="22" t="s">
        <v>319</v>
      </c>
      <c r="J249" s="23" t="s">
        <v>33</v>
      </c>
      <c r="K249" s="24">
        <v>10</v>
      </c>
      <c r="L249" s="22" t="s">
        <v>319</v>
      </c>
      <c r="M249" s="23" t="s">
        <v>33</v>
      </c>
      <c r="N249" s="24">
        <v>17</v>
      </c>
      <c r="O249" s="22" t="s">
        <v>319</v>
      </c>
      <c r="P249" s="23" t="s">
        <v>33</v>
      </c>
      <c r="Q249" s="24">
        <v>23</v>
      </c>
      <c r="R249" s="22" t="s">
        <v>319</v>
      </c>
      <c r="S249" s="23" t="s">
        <v>33</v>
      </c>
      <c r="T249" s="24">
        <v>28</v>
      </c>
      <c r="U249" s="22" t="s">
        <v>319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319</v>
      </c>
      <c r="AB249" s="23" t="s">
        <v>33</v>
      </c>
      <c r="AC249" s="24">
        <v>36</v>
      </c>
      <c r="AD249" s="96">
        <f>COUNTIF(C249:AC250,"○")</f>
        <v>1</v>
      </c>
      <c r="AE249" s="94">
        <f>COUNTIF(C249:AC250,"●")</f>
        <v>0</v>
      </c>
      <c r="AF249" s="94">
        <f>COUNTIF(C249:AC250,"△")</f>
        <v>0</v>
      </c>
      <c r="AG249" s="94">
        <f>+AD249*3+AF249*1</f>
        <v>3</v>
      </c>
      <c r="AH249" s="94">
        <f>+E250+H250+K250+N250+Q250+T250+W250+AC250</f>
        <v>3</v>
      </c>
      <c r="AI249" s="94">
        <f>+C250+F250+I250+L250+O250+R250+U250+AA250</f>
        <v>19</v>
      </c>
      <c r="AJ249" s="94">
        <f>+RANK(AG249,$AG$3:$AG$20,0)</f>
        <v>2</v>
      </c>
    </row>
    <row r="250" spans="1:36" ht="15.75" customHeight="1">
      <c r="A250" s="104"/>
      <c r="B250" s="106"/>
      <c r="C250" s="25"/>
      <c r="D250" s="26" t="s">
        <v>33</v>
      </c>
      <c r="E250" s="27"/>
      <c r="F250" s="85">
        <v>19</v>
      </c>
      <c r="G250" s="86" t="s">
        <v>583</v>
      </c>
      <c r="H250" s="87">
        <v>3</v>
      </c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97"/>
      <c r="AE250" s="95"/>
      <c r="AF250" s="95"/>
      <c r="AG250" s="95"/>
      <c r="AH250" s="95"/>
      <c r="AI250" s="95"/>
      <c r="AJ250" s="95"/>
    </row>
    <row r="251" spans="1:36" ht="15.75" customHeight="1">
      <c r="A251" s="104">
        <v>81</v>
      </c>
      <c r="B251" s="105" t="str">
        <f>IF(データ２!B162="","",VLOOKUP(A251,データ２!$A$2:$B$162,2))</f>
        <v>礫川</v>
      </c>
      <c r="C251" s="76"/>
      <c r="D251" s="77"/>
      <c r="E251" s="78"/>
      <c r="F251" s="22" t="s">
        <v>319</v>
      </c>
      <c r="G251" s="23" t="s">
        <v>33</v>
      </c>
      <c r="H251" s="24">
        <v>9</v>
      </c>
      <c r="I251" s="22" t="s">
        <v>319</v>
      </c>
      <c r="J251" s="23" t="s">
        <v>33</v>
      </c>
      <c r="K251" s="24">
        <v>16</v>
      </c>
      <c r="L251" s="22" t="s">
        <v>319</v>
      </c>
      <c r="M251" s="23" t="s">
        <v>33</v>
      </c>
      <c r="N251" s="24">
        <v>22</v>
      </c>
      <c r="O251" s="22" t="s">
        <v>319</v>
      </c>
      <c r="P251" s="23" t="s">
        <v>33</v>
      </c>
      <c r="Q251" s="24">
        <v>27</v>
      </c>
      <c r="R251" s="22" t="s">
        <v>319</v>
      </c>
      <c r="S251" s="23" t="s">
        <v>33</v>
      </c>
      <c r="T251" s="24">
        <v>31</v>
      </c>
      <c r="U251" s="22" t="s">
        <v>319</v>
      </c>
      <c r="V251" s="23" t="s">
        <v>33</v>
      </c>
      <c r="W251" s="24">
        <v>34</v>
      </c>
      <c r="X251" s="22" t="s">
        <v>319</v>
      </c>
      <c r="Y251" s="23" t="s">
        <v>33</v>
      </c>
      <c r="Z251" s="24">
        <v>36</v>
      </c>
      <c r="AA251" s="98" t="s">
        <v>32</v>
      </c>
      <c r="AB251" s="99"/>
      <c r="AC251" s="100"/>
      <c r="AD251" s="96">
        <f>COUNTIF(C251:AC252,"○")</f>
        <v>0</v>
      </c>
      <c r="AE251" s="94">
        <f>COUNTIF(C251:AC252,"●")</f>
        <v>1</v>
      </c>
      <c r="AF251" s="94">
        <f>COUNTIF(C251:AC252,"△")</f>
        <v>0</v>
      </c>
      <c r="AG251" s="94">
        <f>+AD251*3+AF251*1</f>
        <v>0</v>
      </c>
      <c r="AH251" s="94">
        <f>+E252+H252+K252+N252+Q252+T252+W252+AC252</f>
        <v>9</v>
      </c>
      <c r="AI251" s="94">
        <f>+C252+F252+I252+L252+O252+R252+U252+AA252</f>
        <v>2</v>
      </c>
      <c r="AJ251" s="94">
        <v>7</v>
      </c>
    </row>
    <row r="252" spans="1:36" ht="15.75" customHeight="1">
      <c r="A252" s="104"/>
      <c r="B252" s="106"/>
      <c r="C252" s="79">
        <v>2</v>
      </c>
      <c r="D252" s="80" t="s">
        <v>581</v>
      </c>
      <c r="E252" s="81">
        <v>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101"/>
      <c r="AB252" s="102"/>
      <c r="AC252" s="103"/>
      <c r="AD252" s="97"/>
      <c r="AE252" s="95"/>
      <c r="AF252" s="95"/>
      <c r="AG252" s="95"/>
      <c r="AH252" s="95"/>
      <c r="AI252" s="95"/>
      <c r="AJ252" s="95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4</v>
      </c>
      <c r="AE253" s="16">
        <f>SUM(AE235:AE252)</f>
        <v>4</v>
      </c>
      <c r="AF253" s="16">
        <f>SUM(AF235:AF252)</f>
        <v>0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I247:AI248"/>
    <mergeCell ref="AJ247:AJ248"/>
    <mergeCell ref="AG251:AG252"/>
    <mergeCell ref="AH251:AH252"/>
    <mergeCell ref="AI251:AI252"/>
    <mergeCell ref="AJ251:AJ252"/>
    <mergeCell ref="A251:A252"/>
    <mergeCell ref="B251:B252"/>
    <mergeCell ref="AA251:AC252"/>
    <mergeCell ref="AD251:AD252"/>
    <mergeCell ref="AE251:AE252"/>
    <mergeCell ref="AF251:AF252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F3:AF4"/>
    <mergeCell ref="AE9:AE10"/>
    <mergeCell ref="AE5:AE6"/>
    <mergeCell ref="AF5:AF6"/>
    <mergeCell ref="AF9:AF10"/>
    <mergeCell ref="AF7:AF8"/>
    <mergeCell ref="AE3:AE4"/>
    <mergeCell ref="AE7:AE8"/>
    <mergeCell ref="AD7:AD8"/>
    <mergeCell ref="AD11:AD12"/>
    <mergeCell ref="AD5:AD6"/>
    <mergeCell ref="B5:B6"/>
    <mergeCell ref="B9:B10"/>
    <mergeCell ref="L9:N10"/>
    <mergeCell ref="I7:K8"/>
    <mergeCell ref="A3:A4"/>
    <mergeCell ref="A5:A6"/>
    <mergeCell ref="B3:B4"/>
    <mergeCell ref="AD3:AD4"/>
    <mergeCell ref="C3:E4"/>
    <mergeCell ref="F5:H6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61:A62"/>
    <mergeCell ref="B61:B62"/>
    <mergeCell ref="C61:E62"/>
    <mergeCell ref="AD61:AD62"/>
    <mergeCell ref="AA60:AC60"/>
    <mergeCell ref="C60:E60"/>
    <mergeCell ref="F60:H60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R91:T91"/>
    <mergeCell ref="U91:W91"/>
    <mergeCell ref="AA91:AC91"/>
    <mergeCell ref="A92:A93"/>
    <mergeCell ref="B92:B93"/>
    <mergeCell ref="C92:E93"/>
    <mergeCell ref="AD92:AD93"/>
    <mergeCell ref="A94:A95"/>
    <mergeCell ref="B94:B95"/>
    <mergeCell ref="F94:H95"/>
    <mergeCell ref="AD94:AD95"/>
    <mergeCell ref="AG94:AG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I92:AI93"/>
    <mergeCell ref="AJ92:AJ93"/>
    <mergeCell ref="AI96:AI97"/>
    <mergeCell ref="AJ96:AJ97"/>
    <mergeCell ref="AI94:AI95"/>
    <mergeCell ref="AJ94:AJ95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G104:AG105"/>
    <mergeCell ref="AH104:AH105"/>
    <mergeCell ref="U104:W105"/>
    <mergeCell ref="AD104:AD105"/>
    <mergeCell ref="AE104:AE105"/>
    <mergeCell ref="AF104:AF105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AE119:AE120"/>
    <mergeCell ref="AF119:AF120"/>
    <mergeCell ref="A119:A120"/>
    <mergeCell ref="B119:B120"/>
    <mergeCell ref="C119:E120"/>
    <mergeCell ref="AD119:AD120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127:A128"/>
    <mergeCell ref="B127:B128"/>
    <mergeCell ref="O127:Q128"/>
    <mergeCell ref="AD127:AD128"/>
    <mergeCell ref="AE127:AE128"/>
    <mergeCell ref="AF127:AF128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9:A130"/>
    <mergeCell ref="B129:B130"/>
    <mergeCell ref="R129:T130"/>
    <mergeCell ref="AD129:AD130"/>
    <mergeCell ref="AE129:AE130"/>
    <mergeCell ref="AF129:AF130"/>
    <mergeCell ref="AG129:AG130"/>
    <mergeCell ref="AH129:AH130"/>
    <mergeCell ref="AI129:AI130"/>
    <mergeCell ref="AJ129:AJ130"/>
    <mergeCell ref="AI131:AI132"/>
    <mergeCell ref="AJ131:AJ132"/>
    <mergeCell ref="A135:A136"/>
    <mergeCell ref="B135:B136"/>
    <mergeCell ref="AA135:AC136"/>
    <mergeCell ref="AD135:AD136"/>
    <mergeCell ref="AE135:AE136"/>
    <mergeCell ref="AF135:AF136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AE150:AE151"/>
    <mergeCell ref="AF150:AF151"/>
    <mergeCell ref="A150:A151"/>
    <mergeCell ref="B150:B151"/>
    <mergeCell ref="C150:E151"/>
    <mergeCell ref="AD150:AD151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158:A159"/>
    <mergeCell ref="B158:B159"/>
    <mergeCell ref="O158:Q159"/>
    <mergeCell ref="AD158:AD159"/>
    <mergeCell ref="AE158:AE159"/>
    <mergeCell ref="AF158:AF159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166:A167"/>
    <mergeCell ref="B166:B167"/>
    <mergeCell ref="AA166:AC167"/>
    <mergeCell ref="AD166:AD167"/>
    <mergeCell ref="AE166:AE167"/>
    <mergeCell ref="AF166:AF167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AE177:AE178"/>
    <mergeCell ref="AF177:AF178"/>
    <mergeCell ref="A177:A178"/>
    <mergeCell ref="B177:B178"/>
    <mergeCell ref="C177:E178"/>
    <mergeCell ref="AD177:AD178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G179:AG180"/>
    <mergeCell ref="AH179:AH180"/>
    <mergeCell ref="AE181:AE182"/>
    <mergeCell ref="AF181:AF182"/>
    <mergeCell ref="AE179:AE180"/>
    <mergeCell ref="AF179:AF180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I212:AI213"/>
    <mergeCell ref="AJ212:AJ213"/>
    <mergeCell ref="AI216:AI217"/>
    <mergeCell ref="AJ216:AJ217"/>
    <mergeCell ref="AI214:AI215"/>
    <mergeCell ref="AJ214:AJ215"/>
    <mergeCell ref="AG214:AG215"/>
    <mergeCell ref="AH214:AH215"/>
    <mergeCell ref="AG216:AG217"/>
    <mergeCell ref="AH216:AH217"/>
    <mergeCell ref="AE214:AE215"/>
    <mergeCell ref="AF214:AF215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218:A219"/>
    <mergeCell ref="B218:B219"/>
    <mergeCell ref="R218:T219"/>
    <mergeCell ref="AD218:AD219"/>
    <mergeCell ref="A220:A221"/>
    <mergeCell ref="B220:B221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322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323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324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325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320</v>
      </c>
      <c r="J16" s="29"/>
      <c r="K16" s="17" t="s">
        <v>326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321</v>
      </c>
      <c r="J19" s="29"/>
      <c r="K19" s="17" t="s">
        <v>327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447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328</v>
      </c>
      <c r="B24" s="29"/>
      <c r="C24" s="17" t="s">
        <v>334</v>
      </c>
      <c r="D24" s="29"/>
      <c r="E24" s="17" t="s">
        <v>340</v>
      </c>
      <c r="F24" s="29"/>
      <c r="G24" s="17" t="s">
        <v>345</v>
      </c>
      <c r="H24" s="29"/>
      <c r="I24" s="17" t="s">
        <v>351</v>
      </c>
      <c r="J24" s="29"/>
      <c r="K24" s="17" t="s">
        <v>357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329</v>
      </c>
      <c r="B27" s="29"/>
      <c r="C27" s="17" t="s">
        <v>335</v>
      </c>
      <c r="D27" s="29"/>
      <c r="E27" s="17" t="s">
        <v>341</v>
      </c>
      <c r="F27" s="29"/>
      <c r="G27" s="17" t="s">
        <v>346</v>
      </c>
      <c r="H27" s="29"/>
      <c r="I27" s="17" t="s">
        <v>352</v>
      </c>
      <c r="J27" s="29"/>
      <c r="K27" s="17" t="s">
        <v>358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330</v>
      </c>
      <c r="B30" s="29"/>
      <c r="C30" s="17" t="s">
        <v>336</v>
      </c>
      <c r="D30" s="29"/>
      <c r="E30" s="17" t="s">
        <v>342</v>
      </c>
      <c r="F30" s="29"/>
      <c r="G30" s="17" t="s">
        <v>347</v>
      </c>
      <c r="H30" s="29"/>
      <c r="I30" s="17" t="s">
        <v>353</v>
      </c>
      <c r="J30" s="29"/>
      <c r="K30" s="17" t="s">
        <v>359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331</v>
      </c>
      <c r="B33" s="29"/>
      <c r="C33" s="17" t="s">
        <v>337</v>
      </c>
      <c r="D33" s="29"/>
      <c r="E33" s="17" t="s">
        <v>387</v>
      </c>
      <c r="F33" s="29"/>
      <c r="G33" s="17" t="s">
        <v>348</v>
      </c>
      <c r="H33" s="29"/>
      <c r="I33" s="17" t="s">
        <v>354</v>
      </c>
      <c r="J33" s="29"/>
      <c r="K33" s="17" t="s">
        <v>360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332</v>
      </c>
      <c r="B36" s="29"/>
      <c r="C36" s="17" t="s">
        <v>338</v>
      </c>
      <c r="D36" s="29"/>
      <c r="E36" s="17" t="s">
        <v>343</v>
      </c>
      <c r="F36" s="29"/>
      <c r="G36" s="17" t="s">
        <v>349</v>
      </c>
      <c r="H36" s="29"/>
      <c r="I36" s="17" t="s">
        <v>355</v>
      </c>
      <c r="J36" s="29"/>
      <c r="K36" s="17" t="s">
        <v>361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333</v>
      </c>
      <c r="B39" s="29"/>
      <c r="C39" s="17" t="s">
        <v>339</v>
      </c>
      <c r="D39" s="29"/>
      <c r="E39" s="17" t="s">
        <v>344</v>
      </c>
      <c r="F39" s="29"/>
      <c r="G39" s="17" t="s">
        <v>350</v>
      </c>
      <c r="H39" s="29"/>
      <c r="I39" s="17" t="s">
        <v>356</v>
      </c>
      <c r="J39" s="29"/>
      <c r="K39" s="17" t="s">
        <v>362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448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365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366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367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368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363</v>
      </c>
      <c r="J56" s="29"/>
      <c r="K56" s="17" t="s">
        <v>369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364</v>
      </c>
      <c r="J59" s="29"/>
      <c r="K59" s="17" t="s">
        <v>370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449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373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374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375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376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371</v>
      </c>
      <c r="J76" s="29"/>
      <c r="K76" s="17" t="s">
        <v>377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372</v>
      </c>
      <c r="J79" s="29"/>
      <c r="K79" s="17" t="s">
        <v>378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450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381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382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383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384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379</v>
      </c>
      <c r="J96" s="29"/>
      <c r="K96" s="17" t="s">
        <v>385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380</v>
      </c>
      <c r="J99" s="29"/>
      <c r="K99" s="17" t="s">
        <v>386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451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390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391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392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393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388</v>
      </c>
      <c r="J116" s="29"/>
      <c r="K116" s="17" t="s">
        <v>394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389</v>
      </c>
      <c r="J119" s="29"/>
      <c r="K119" s="17" t="s">
        <v>395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452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398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399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400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401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396</v>
      </c>
      <c r="J136" s="29"/>
      <c r="K136" s="17" t="s">
        <v>402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397</v>
      </c>
      <c r="J139" s="29"/>
      <c r="K139" s="17" t="s">
        <v>403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453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406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407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408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409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404</v>
      </c>
      <c r="J156" s="29"/>
      <c r="K156" s="17" t="s">
        <v>410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405</v>
      </c>
      <c r="J159" s="29"/>
      <c r="K159" s="17" t="s">
        <v>411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454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412</v>
      </c>
      <c r="B164" s="29"/>
      <c r="C164" s="17" t="s">
        <v>418</v>
      </c>
      <c r="D164" s="29"/>
      <c r="E164" s="17" t="s">
        <v>291</v>
      </c>
      <c r="F164" s="29"/>
      <c r="G164" s="17" t="s">
        <v>429</v>
      </c>
      <c r="H164" s="29"/>
      <c r="I164" s="17" t="s">
        <v>435</v>
      </c>
      <c r="J164" s="29"/>
      <c r="K164" s="17" t="s">
        <v>441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413</v>
      </c>
      <c r="B167" s="29"/>
      <c r="C167" s="17" t="s">
        <v>419</v>
      </c>
      <c r="D167" s="29"/>
      <c r="E167" s="17" t="s">
        <v>424</v>
      </c>
      <c r="F167" s="29"/>
      <c r="G167" s="17" t="s">
        <v>430</v>
      </c>
      <c r="H167" s="29"/>
      <c r="I167" s="17" t="s">
        <v>436</v>
      </c>
      <c r="J167" s="29"/>
      <c r="K167" s="17" t="s">
        <v>442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414</v>
      </c>
      <c r="B170" s="29"/>
      <c r="C170" s="17" t="s">
        <v>420</v>
      </c>
      <c r="D170" s="29"/>
      <c r="E170" s="17" t="s">
        <v>425</v>
      </c>
      <c r="F170" s="29"/>
      <c r="G170" s="17" t="s">
        <v>431</v>
      </c>
      <c r="H170" s="29"/>
      <c r="I170" s="17" t="s">
        <v>437</v>
      </c>
      <c r="J170" s="29"/>
      <c r="K170" s="17" t="s">
        <v>443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415</v>
      </c>
      <c r="B173" s="29"/>
      <c r="C173" s="17" t="s">
        <v>421</v>
      </c>
      <c r="D173" s="29"/>
      <c r="E173" s="17" t="s">
        <v>426</v>
      </c>
      <c r="F173" s="29"/>
      <c r="G173" s="17" t="s">
        <v>432</v>
      </c>
      <c r="H173" s="29"/>
      <c r="I173" s="17" t="s">
        <v>438</v>
      </c>
      <c r="J173" s="29"/>
      <c r="K173" s="17" t="s">
        <v>444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416</v>
      </c>
      <c r="B176" s="29"/>
      <c r="C176" s="17" t="s">
        <v>422</v>
      </c>
      <c r="D176" s="29"/>
      <c r="E176" s="17" t="s">
        <v>427</v>
      </c>
      <c r="F176" s="29"/>
      <c r="G176" s="17" t="s">
        <v>433</v>
      </c>
      <c r="H176" s="29"/>
      <c r="I176" s="17" t="s">
        <v>439</v>
      </c>
      <c r="J176" s="29"/>
      <c r="K176" s="17" t="s">
        <v>445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417</v>
      </c>
      <c r="B179" s="29"/>
      <c r="C179" s="17" t="s">
        <v>423</v>
      </c>
      <c r="D179" s="29"/>
      <c r="E179" s="17" t="s">
        <v>428</v>
      </c>
      <c r="F179" s="29"/>
      <c r="G179" s="17" t="s">
        <v>434</v>
      </c>
      <c r="H179" s="29"/>
      <c r="I179" s="17" t="s">
        <v>440</v>
      </c>
      <c r="J179" s="29"/>
      <c r="K179" s="17" t="s">
        <v>446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14" t="str">
        <f>+データ１!B26</f>
        <v>第９回　スーパーリ－グ決勝トーナメント表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2" t="str">
        <f>+データ１!B2</f>
        <v>2015/2/5</v>
      </c>
      <c r="T1" s="112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13" t="s">
        <v>217</v>
      </c>
      <c r="I3" s="113"/>
      <c r="J3" s="113"/>
      <c r="K3" s="113"/>
      <c r="L3" s="113"/>
      <c r="M3" s="113"/>
      <c r="N3" s="4"/>
      <c r="O3" s="33"/>
      <c r="P3" s="33"/>
      <c r="Q3" s="33"/>
      <c r="R3" s="4"/>
      <c r="S3" s="4"/>
      <c r="T3" s="4"/>
    </row>
    <row r="4" spans="1:20" ht="13.5">
      <c r="A4" s="110">
        <v>1</v>
      </c>
      <c r="B4" s="111"/>
      <c r="C4" s="116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0">
        <v>41</v>
      </c>
      <c r="S4" s="111"/>
      <c r="T4" s="119" t="s">
        <v>219</v>
      </c>
    </row>
    <row r="5" spans="1:20" ht="13.5">
      <c r="A5" s="110"/>
      <c r="B5" s="111"/>
      <c r="C5" s="116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0"/>
      <c r="S5" s="111"/>
      <c r="T5" s="119"/>
    </row>
    <row r="6" spans="1:20" ht="13.5">
      <c r="A6" s="110">
        <v>2</v>
      </c>
      <c r="B6" s="111"/>
      <c r="C6" s="121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0">
        <v>42</v>
      </c>
      <c r="S6" s="111"/>
      <c r="T6" s="123" t="s">
        <v>467</v>
      </c>
    </row>
    <row r="7" spans="1:20" ht="13.5">
      <c r="A7" s="110"/>
      <c r="B7" s="111"/>
      <c r="C7" s="12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0"/>
      <c r="S7" s="111"/>
      <c r="T7" s="123"/>
    </row>
    <row r="8" spans="1:20" ht="13.5">
      <c r="A8" s="110">
        <v>3</v>
      </c>
      <c r="B8" s="111"/>
      <c r="C8" s="119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0">
        <v>43</v>
      </c>
      <c r="S8" s="111"/>
      <c r="T8" s="121" t="s">
        <v>270</v>
      </c>
    </row>
    <row r="9" spans="1:20" ht="13.5">
      <c r="A9" s="110"/>
      <c r="B9" s="111"/>
      <c r="C9" s="119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10"/>
      <c r="S9" s="111"/>
      <c r="T9" s="121"/>
    </row>
    <row r="10" spans="1:20" ht="13.5">
      <c r="A10" s="110">
        <v>4</v>
      </c>
      <c r="B10" s="111"/>
      <c r="C10" s="124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10">
        <v>44</v>
      </c>
      <c r="S10" s="111"/>
      <c r="T10" s="117" t="s">
        <v>472</v>
      </c>
    </row>
    <row r="11" spans="1:20" ht="13.5">
      <c r="A11" s="110"/>
      <c r="B11" s="111"/>
      <c r="C11" s="124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10"/>
      <c r="S11" s="111"/>
      <c r="T11" s="117"/>
    </row>
    <row r="12" spans="1:20" ht="13.5">
      <c r="A12" s="110">
        <v>5</v>
      </c>
      <c r="B12" s="111"/>
      <c r="C12" s="123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10">
        <v>45</v>
      </c>
      <c r="S12" s="111"/>
      <c r="T12" s="118" t="s">
        <v>460</v>
      </c>
    </row>
    <row r="13" spans="1:20" ht="13.5">
      <c r="A13" s="110"/>
      <c r="B13" s="111"/>
      <c r="C13" s="123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10"/>
      <c r="S13" s="111"/>
      <c r="T13" s="118"/>
    </row>
    <row r="14" spans="1:20" ht="13.5">
      <c r="A14" s="110">
        <v>6</v>
      </c>
      <c r="B14" s="111"/>
      <c r="C14" s="117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10">
        <v>46</v>
      </c>
      <c r="S14" s="111"/>
      <c r="T14" s="116" t="s">
        <v>240</v>
      </c>
    </row>
    <row r="15" spans="1:20" ht="13.5">
      <c r="A15" s="110"/>
      <c r="B15" s="111"/>
      <c r="C15" s="117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10"/>
      <c r="S15" s="111"/>
      <c r="T15" s="116"/>
    </row>
    <row r="16" spans="1:20" ht="13.5">
      <c r="A16" s="110">
        <v>7</v>
      </c>
      <c r="B16" s="111"/>
      <c r="C16" s="120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10">
        <v>47</v>
      </c>
      <c r="S16" s="111"/>
      <c r="T16" s="117" t="s">
        <v>261</v>
      </c>
    </row>
    <row r="17" spans="1:20" ht="13.5">
      <c r="A17" s="110"/>
      <c r="B17" s="111"/>
      <c r="C17" s="120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10"/>
      <c r="S17" s="111"/>
      <c r="T17" s="117"/>
    </row>
    <row r="18" spans="1:20" ht="13.5">
      <c r="A18" s="110">
        <v>8</v>
      </c>
      <c r="B18" s="111"/>
      <c r="C18" s="122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10">
        <v>48</v>
      </c>
      <c r="S18" s="111"/>
      <c r="T18" s="120" t="s">
        <v>220</v>
      </c>
    </row>
    <row r="19" spans="1:20" ht="13.5">
      <c r="A19" s="110"/>
      <c r="B19" s="111"/>
      <c r="C19" s="122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10"/>
      <c r="S19" s="111"/>
      <c r="T19" s="120"/>
    </row>
    <row r="20" spans="1:20" ht="13.5">
      <c r="A20" s="110">
        <v>9</v>
      </c>
      <c r="B20" s="111"/>
      <c r="C20" s="121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10">
        <v>49</v>
      </c>
      <c r="S20" s="111"/>
      <c r="T20" s="118" t="s">
        <v>231</v>
      </c>
    </row>
    <row r="21" spans="1:20" ht="13.5">
      <c r="A21" s="110"/>
      <c r="B21" s="111"/>
      <c r="C21" s="121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10"/>
      <c r="S21" s="111"/>
      <c r="T21" s="118"/>
    </row>
    <row r="22" spans="1:20" ht="13.5">
      <c r="A22" s="110">
        <v>10</v>
      </c>
      <c r="B22" s="111"/>
      <c r="C22" s="118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10">
        <v>50</v>
      </c>
      <c r="S22" s="111"/>
      <c r="T22" s="122" t="s">
        <v>252</v>
      </c>
    </row>
    <row r="23" spans="1:20" ht="13.5">
      <c r="A23" s="110"/>
      <c r="B23" s="111"/>
      <c r="C23" s="118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10"/>
      <c r="S23" s="111"/>
      <c r="T23" s="122"/>
    </row>
    <row r="24" spans="1:20" ht="13.5">
      <c r="A24" s="110">
        <v>11</v>
      </c>
      <c r="B24" s="111"/>
      <c r="C24" s="124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10">
        <v>51</v>
      </c>
      <c r="S24" s="111"/>
      <c r="T24" s="120" t="s">
        <v>254</v>
      </c>
    </row>
    <row r="25" spans="1:20" ht="13.5">
      <c r="A25" s="110"/>
      <c r="B25" s="111"/>
      <c r="C25" s="124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10"/>
      <c r="S25" s="111"/>
      <c r="T25" s="120"/>
    </row>
    <row r="26" spans="1:20" ht="13.5">
      <c r="A26" s="110">
        <v>12</v>
      </c>
      <c r="B26" s="111"/>
      <c r="C26" s="118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10">
        <v>52</v>
      </c>
      <c r="S26" s="111"/>
      <c r="T26" s="116" t="s">
        <v>232</v>
      </c>
    </row>
    <row r="27" spans="1:20" ht="13.5">
      <c r="A27" s="110"/>
      <c r="B27" s="111"/>
      <c r="C27" s="118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10"/>
      <c r="S27" s="111"/>
      <c r="T27" s="116"/>
    </row>
    <row r="28" spans="1:20" ht="13.5">
      <c r="A28" s="110">
        <v>13</v>
      </c>
      <c r="B28" s="111"/>
      <c r="C28" s="117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10">
        <v>53</v>
      </c>
      <c r="S28" s="111"/>
      <c r="T28" s="124" t="s">
        <v>297</v>
      </c>
    </row>
    <row r="29" spans="1:20" ht="13.5">
      <c r="A29" s="110"/>
      <c r="B29" s="111"/>
      <c r="C29" s="117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10"/>
      <c r="S29" s="111"/>
      <c r="T29" s="124"/>
    </row>
    <row r="30" spans="1:20" ht="13.5">
      <c r="A30" s="110">
        <v>14</v>
      </c>
      <c r="B30" s="111"/>
      <c r="C30" s="123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10">
        <v>54</v>
      </c>
      <c r="S30" s="111"/>
      <c r="T30" s="119" t="s">
        <v>244</v>
      </c>
    </row>
    <row r="31" spans="1:20" ht="13.5">
      <c r="A31" s="110"/>
      <c r="B31" s="111"/>
      <c r="C31" s="123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10"/>
      <c r="S31" s="111"/>
      <c r="T31" s="119"/>
    </row>
    <row r="32" spans="1:20" ht="13.5">
      <c r="A32" s="110">
        <v>15</v>
      </c>
      <c r="B32" s="111"/>
      <c r="C32" s="119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10">
        <v>55</v>
      </c>
      <c r="S32" s="111"/>
      <c r="T32" s="121" t="s">
        <v>265</v>
      </c>
    </row>
    <row r="33" spans="1:20" ht="13.5">
      <c r="A33" s="110"/>
      <c r="B33" s="111"/>
      <c r="C33" s="119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10"/>
      <c r="S33" s="111"/>
      <c r="T33" s="121"/>
    </row>
    <row r="34" spans="1:20" ht="13.5">
      <c r="A34" s="110">
        <v>16</v>
      </c>
      <c r="B34" s="111"/>
      <c r="C34" s="120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10">
        <v>56</v>
      </c>
      <c r="S34" s="111"/>
      <c r="T34" s="124" t="s">
        <v>293</v>
      </c>
    </row>
    <row r="35" spans="1:20" ht="13.5">
      <c r="A35" s="110"/>
      <c r="B35" s="111"/>
      <c r="C35" s="120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10"/>
      <c r="S35" s="111"/>
      <c r="T35" s="124"/>
    </row>
    <row r="36" spans="1:20" ht="13.5">
      <c r="A36" s="110">
        <v>17</v>
      </c>
      <c r="B36" s="111"/>
      <c r="C36" s="122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10">
        <v>57</v>
      </c>
      <c r="S36" s="111"/>
      <c r="T36" s="118" t="s">
        <v>246</v>
      </c>
    </row>
    <row r="37" spans="1:20" ht="13.5">
      <c r="A37" s="110"/>
      <c r="B37" s="111"/>
      <c r="C37" s="122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10"/>
      <c r="S37" s="111"/>
      <c r="T37" s="118"/>
    </row>
    <row r="38" spans="1:20" ht="13.5">
      <c r="A38" s="110">
        <v>18</v>
      </c>
      <c r="B38" s="111"/>
      <c r="C38" s="116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10">
        <v>58</v>
      </c>
      <c r="S38" s="111"/>
      <c r="T38" s="119" t="s">
        <v>464</v>
      </c>
    </row>
    <row r="39" spans="1:20" ht="13.5">
      <c r="A39" s="110"/>
      <c r="B39" s="111"/>
      <c r="C39" s="116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10"/>
      <c r="S39" s="111"/>
      <c r="T39" s="119"/>
    </row>
    <row r="40" spans="1:20" ht="13.5">
      <c r="A40" s="110">
        <v>19</v>
      </c>
      <c r="B40" s="111"/>
      <c r="C40" s="123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10">
        <v>59</v>
      </c>
      <c r="S40" s="111"/>
      <c r="T40" s="122" t="s">
        <v>236</v>
      </c>
    </row>
    <row r="41" spans="1:20" ht="13.5">
      <c r="A41" s="110"/>
      <c r="B41" s="111"/>
      <c r="C41" s="123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10"/>
      <c r="S41" s="111"/>
      <c r="T41" s="122"/>
    </row>
    <row r="42" spans="1:20" ht="13.5">
      <c r="A42" s="110">
        <v>20</v>
      </c>
      <c r="B42" s="111"/>
      <c r="C42" s="121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10">
        <v>60</v>
      </c>
      <c r="S42" s="111"/>
      <c r="T42" s="123" t="s">
        <v>234</v>
      </c>
    </row>
    <row r="43" spans="1:20" ht="13.5">
      <c r="A43" s="110"/>
      <c r="B43" s="111"/>
      <c r="C43" s="121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10"/>
      <c r="S43" s="111"/>
      <c r="T43" s="123"/>
    </row>
    <row r="44" spans="1:20" ht="13.5">
      <c r="A44" s="110">
        <v>21</v>
      </c>
      <c r="B44" s="111"/>
      <c r="C44" s="122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10">
        <v>61</v>
      </c>
      <c r="S44" s="111"/>
      <c r="T44" s="117" t="s">
        <v>259</v>
      </c>
    </row>
    <row r="45" spans="1:20" ht="13.5">
      <c r="A45" s="110"/>
      <c r="B45" s="111"/>
      <c r="C45" s="122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10"/>
      <c r="S45" s="111"/>
      <c r="T45" s="117"/>
    </row>
    <row r="46" spans="1:20" ht="13.5">
      <c r="A46" s="110">
        <v>22</v>
      </c>
      <c r="B46" s="111"/>
      <c r="C46" s="120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10">
        <v>62</v>
      </c>
      <c r="S46" s="111"/>
      <c r="T46" s="118" t="s">
        <v>463</v>
      </c>
    </row>
    <row r="47" spans="1:20" ht="13.5">
      <c r="A47" s="110"/>
      <c r="B47" s="111"/>
      <c r="C47" s="120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10"/>
      <c r="S47" s="111"/>
      <c r="T47" s="118"/>
    </row>
    <row r="48" spans="1:20" ht="13.5">
      <c r="A48" s="110">
        <v>23</v>
      </c>
      <c r="B48" s="111"/>
      <c r="C48" s="124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10">
        <v>63</v>
      </c>
      <c r="S48" s="111"/>
      <c r="T48" s="124" t="s">
        <v>298</v>
      </c>
    </row>
    <row r="49" spans="1:20" ht="13.5">
      <c r="A49" s="110"/>
      <c r="B49" s="111"/>
      <c r="C49" s="124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10"/>
      <c r="S49" s="111"/>
      <c r="T49" s="124"/>
    </row>
    <row r="50" spans="1:20" ht="13.5">
      <c r="A50" s="110">
        <v>24</v>
      </c>
      <c r="B50" s="111"/>
      <c r="C50" s="121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10">
        <v>64</v>
      </c>
      <c r="S50" s="111"/>
      <c r="T50" s="116" t="s">
        <v>226</v>
      </c>
    </row>
    <row r="51" spans="1:20" ht="13.5">
      <c r="A51" s="110"/>
      <c r="B51" s="111"/>
      <c r="C51" s="121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10"/>
      <c r="S51" s="111"/>
      <c r="T51" s="116"/>
    </row>
    <row r="52" spans="1:20" ht="13.5">
      <c r="A52" s="110">
        <v>25</v>
      </c>
      <c r="B52" s="111"/>
      <c r="C52" s="116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10">
        <v>65</v>
      </c>
      <c r="S52" s="111"/>
      <c r="T52" s="122" t="s">
        <v>256</v>
      </c>
    </row>
    <row r="53" spans="1:20" ht="13.5">
      <c r="A53" s="110"/>
      <c r="B53" s="111"/>
      <c r="C53" s="116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10"/>
      <c r="S53" s="111"/>
      <c r="T53" s="122"/>
    </row>
    <row r="54" spans="1:20" ht="13.5">
      <c r="A54" s="110">
        <v>26</v>
      </c>
      <c r="B54" s="111"/>
      <c r="C54" s="117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10">
        <v>66</v>
      </c>
      <c r="S54" s="111"/>
      <c r="T54" s="120" t="s">
        <v>222</v>
      </c>
    </row>
    <row r="55" spans="1:20" ht="13.5">
      <c r="A55" s="110"/>
      <c r="B55" s="111"/>
      <c r="C55" s="117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10"/>
      <c r="S55" s="111"/>
      <c r="T55" s="120"/>
    </row>
    <row r="56" spans="1:20" ht="13.5">
      <c r="A56" s="110">
        <v>27</v>
      </c>
      <c r="B56" s="111"/>
      <c r="C56" s="118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10">
        <v>67</v>
      </c>
      <c r="S56" s="111"/>
      <c r="T56" s="122" t="s">
        <v>257</v>
      </c>
    </row>
    <row r="57" spans="1:20" ht="13.5">
      <c r="A57" s="110"/>
      <c r="B57" s="111"/>
      <c r="C57" s="118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10"/>
      <c r="S57" s="111"/>
      <c r="T57" s="122"/>
    </row>
    <row r="58" spans="1:20" ht="13.5">
      <c r="A58" s="110">
        <v>28</v>
      </c>
      <c r="B58" s="111"/>
      <c r="C58" s="123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110">
        <v>68</v>
      </c>
      <c r="S58" s="111"/>
      <c r="T58" s="124" t="s">
        <v>296</v>
      </c>
    </row>
    <row r="59" spans="1:20" ht="13.5">
      <c r="A59" s="110"/>
      <c r="B59" s="111"/>
      <c r="C59" s="123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110"/>
      <c r="S59" s="111"/>
      <c r="T59" s="124"/>
    </row>
    <row r="60" spans="1:20" ht="13.5">
      <c r="A60" s="110">
        <v>29</v>
      </c>
      <c r="B60" s="111"/>
      <c r="C60" s="121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110">
        <v>69</v>
      </c>
      <c r="S60" s="111"/>
      <c r="T60" s="119" t="s">
        <v>228</v>
      </c>
    </row>
    <row r="61" spans="1:20" ht="13.5">
      <c r="A61" s="110"/>
      <c r="B61" s="111"/>
      <c r="C61" s="121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110"/>
      <c r="S61" s="111"/>
      <c r="T61" s="119"/>
    </row>
    <row r="62" spans="1:20" ht="13.5">
      <c r="A62" s="110">
        <v>30</v>
      </c>
      <c r="B62" s="111"/>
      <c r="C62" s="119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110">
        <v>70</v>
      </c>
      <c r="S62" s="111"/>
      <c r="T62" s="116" t="s">
        <v>455</v>
      </c>
    </row>
    <row r="63" spans="1:20" ht="13.5">
      <c r="A63" s="110"/>
      <c r="B63" s="111"/>
      <c r="C63" s="119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110"/>
      <c r="S63" s="111"/>
      <c r="T63" s="116"/>
    </row>
    <row r="64" spans="1:20" ht="13.5">
      <c r="A64" s="110">
        <v>31</v>
      </c>
      <c r="B64" s="111"/>
      <c r="C64" s="123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110">
        <v>71</v>
      </c>
      <c r="S64" s="111"/>
      <c r="T64" s="121" t="s">
        <v>264</v>
      </c>
    </row>
    <row r="65" spans="1:20" ht="13.5">
      <c r="A65" s="110"/>
      <c r="B65" s="111"/>
      <c r="C65" s="123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110"/>
      <c r="S65" s="111"/>
      <c r="T65" s="121"/>
    </row>
    <row r="66" spans="1:20" ht="13.5">
      <c r="A66" s="110">
        <v>32</v>
      </c>
      <c r="B66" s="111"/>
      <c r="C66" s="119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110">
        <v>72</v>
      </c>
      <c r="S66" s="111"/>
      <c r="T66" s="117" t="s">
        <v>473</v>
      </c>
    </row>
    <row r="67" spans="1:20" ht="13.5">
      <c r="A67" s="110"/>
      <c r="B67" s="111"/>
      <c r="C67" s="119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110"/>
      <c r="S67" s="111"/>
      <c r="T67" s="117"/>
    </row>
    <row r="68" spans="1:20" ht="13.5">
      <c r="A68" s="110">
        <v>33</v>
      </c>
      <c r="B68" s="111"/>
      <c r="C68" s="116" t="s">
        <v>456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110">
        <v>73</v>
      </c>
      <c r="S68" s="111"/>
      <c r="T68" s="123" t="s">
        <v>239</v>
      </c>
    </row>
    <row r="69" spans="1:20" ht="13.5">
      <c r="A69" s="110"/>
      <c r="B69" s="111"/>
      <c r="C69" s="116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110"/>
      <c r="S69" s="111"/>
      <c r="T69" s="123"/>
    </row>
    <row r="70" spans="1:20" ht="13.5">
      <c r="A70" s="110">
        <v>34</v>
      </c>
      <c r="B70" s="111"/>
      <c r="C70" s="120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110">
        <v>74</v>
      </c>
      <c r="S70" s="111"/>
      <c r="T70" s="122" t="s">
        <v>237</v>
      </c>
    </row>
    <row r="71" spans="1:20" ht="13.5">
      <c r="A71" s="110"/>
      <c r="B71" s="111"/>
      <c r="C71" s="120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110"/>
      <c r="S71" s="111"/>
      <c r="T71" s="122"/>
    </row>
    <row r="72" spans="1:20" ht="13.5">
      <c r="A72" s="110">
        <v>35</v>
      </c>
      <c r="B72" s="111"/>
      <c r="C72" s="118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10">
        <v>75</v>
      </c>
      <c r="S72" s="111"/>
      <c r="T72" s="120" t="s">
        <v>247</v>
      </c>
    </row>
    <row r="73" spans="1:20" ht="13.5">
      <c r="A73" s="110"/>
      <c r="B73" s="111"/>
      <c r="C73" s="118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110"/>
      <c r="S73" s="111"/>
      <c r="T73" s="120"/>
    </row>
    <row r="74" spans="1:20" ht="13.5">
      <c r="A74" s="110">
        <v>36</v>
      </c>
      <c r="B74" s="111"/>
      <c r="C74" s="124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110">
        <v>76</v>
      </c>
      <c r="S74" s="111"/>
      <c r="T74" s="124" t="s">
        <v>299</v>
      </c>
    </row>
    <row r="75" spans="1:20" ht="13.5">
      <c r="A75" s="110"/>
      <c r="B75" s="111"/>
      <c r="C75" s="124"/>
      <c r="D75" s="47"/>
      <c r="E75" s="35"/>
      <c r="F75" s="34"/>
      <c r="G75" s="37"/>
      <c r="H75" s="34"/>
      <c r="M75" s="41"/>
      <c r="N75" s="38"/>
      <c r="R75" s="110"/>
      <c r="S75" s="111"/>
      <c r="T75" s="124"/>
    </row>
    <row r="76" spans="1:20" ht="13.5">
      <c r="A76" s="110">
        <v>37</v>
      </c>
      <c r="B76" s="111"/>
      <c r="C76" s="121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10">
        <v>77</v>
      </c>
      <c r="S76" s="111"/>
      <c r="T76" s="119" t="s">
        <v>241</v>
      </c>
    </row>
    <row r="77" spans="1:20" ht="13.5">
      <c r="A77" s="110"/>
      <c r="B77" s="111"/>
      <c r="C77" s="121"/>
      <c r="D77" s="34"/>
      <c r="E77" s="34"/>
      <c r="F77" s="37"/>
      <c r="G77" s="37"/>
      <c r="H77" s="34"/>
      <c r="N77" s="38"/>
      <c r="O77" s="34"/>
      <c r="P77" s="36"/>
      <c r="Q77" s="47"/>
      <c r="R77" s="110"/>
      <c r="S77" s="111"/>
      <c r="T77" s="119"/>
    </row>
    <row r="78" spans="1:20" ht="13.5">
      <c r="A78" s="110">
        <v>38</v>
      </c>
      <c r="B78" s="111"/>
      <c r="C78" s="122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10">
        <v>78</v>
      </c>
      <c r="S78" s="111"/>
      <c r="T78" s="123" t="s">
        <v>221</v>
      </c>
    </row>
    <row r="79" spans="1:20" ht="13.5">
      <c r="A79" s="110"/>
      <c r="B79" s="111"/>
      <c r="C79" s="122"/>
      <c r="D79" s="35"/>
      <c r="E79" s="34"/>
      <c r="F79" s="37"/>
      <c r="G79" s="34"/>
      <c r="H79" s="34"/>
      <c r="N79" s="38"/>
      <c r="O79" s="38"/>
      <c r="P79" s="34"/>
      <c r="Q79" s="34"/>
      <c r="R79" s="110"/>
      <c r="S79" s="111"/>
      <c r="T79" s="123"/>
    </row>
    <row r="80" spans="1:20" ht="13.5">
      <c r="A80" s="110">
        <v>39</v>
      </c>
      <c r="B80" s="111"/>
      <c r="C80" s="117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10">
        <v>79</v>
      </c>
      <c r="S80" s="111"/>
      <c r="T80" s="117" t="s">
        <v>468</v>
      </c>
    </row>
    <row r="81" spans="1:20" ht="13.5">
      <c r="A81" s="110"/>
      <c r="B81" s="111"/>
      <c r="C81" s="117"/>
      <c r="D81" s="34"/>
      <c r="E81" s="37"/>
      <c r="F81" s="39"/>
      <c r="G81" s="34"/>
      <c r="H81" s="34"/>
      <c r="N81" s="34"/>
      <c r="O81" s="38"/>
      <c r="P81" s="34"/>
      <c r="Q81" s="36"/>
      <c r="R81" s="110"/>
      <c r="S81" s="111"/>
      <c r="T81" s="117"/>
    </row>
    <row r="82" spans="1:20" ht="13.5">
      <c r="A82" s="110">
        <v>40</v>
      </c>
      <c r="B82" s="111"/>
      <c r="C82" s="120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10">
        <v>80</v>
      </c>
      <c r="S82" s="111"/>
      <c r="T82" s="116" t="s">
        <v>457</v>
      </c>
    </row>
    <row r="83" spans="1:20" ht="13.5">
      <c r="A83" s="110"/>
      <c r="B83" s="111"/>
      <c r="C83" s="120"/>
      <c r="D83" s="34"/>
      <c r="E83" s="34"/>
      <c r="F83" s="34"/>
      <c r="G83" s="34"/>
      <c r="H83" s="34"/>
      <c r="N83" s="34"/>
      <c r="O83" s="40"/>
      <c r="P83" s="38"/>
      <c r="Q83" s="34"/>
      <c r="R83" s="110"/>
      <c r="S83" s="111"/>
      <c r="T83" s="116"/>
    </row>
    <row r="84" spans="14:20" ht="13.5">
      <c r="N84" s="34"/>
      <c r="O84" s="34"/>
      <c r="P84" s="40"/>
      <c r="Q84" s="46"/>
      <c r="R84" s="110">
        <v>81</v>
      </c>
      <c r="S84" s="111"/>
      <c r="T84" s="118" t="s">
        <v>250</v>
      </c>
    </row>
    <row r="85" spans="18:20" ht="13.5">
      <c r="R85" s="110"/>
      <c r="S85" s="111"/>
      <c r="T85" s="118"/>
    </row>
  </sheetData>
  <sheetProtection/>
  <mergeCells count="246"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R74:R75"/>
    <mergeCell ref="S74:S75"/>
    <mergeCell ref="B74:B75"/>
    <mergeCell ref="R80:R81"/>
    <mergeCell ref="S80:S81"/>
    <mergeCell ref="B78:B79"/>
    <mergeCell ref="R82:R83"/>
    <mergeCell ref="S82:S83"/>
    <mergeCell ref="R76:R77"/>
    <mergeCell ref="S76:S77"/>
    <mergeCell ref="R78:R79"/>
    <mergeCell ref="S78:S79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40">
      <selection activeCell="N83" sqref="N83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4">
      <c r="A1" s="4"/>
      <c r="B1" s="4"/>
      <c r="C1" s="114" t="str">
        <f>+データ１!B26</f>
        <v>第９回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12" t="str">
        <f>+データ１!B2</f>
        <v>2015/2/5</v>
      </c>
      <c r="T1" s="112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13" t="s">
        <v>217</v>
      </c>
      <c r="I3" s="113"/>
      <c r="J3" s="113"/>
      <c r="K3" s="113"/>
      <c r="L3" s="113"/>
      <c r="M3" s="113"/>
      <c r="N3" s="4"/>
      <c r="O3" s="33"/>
      <c r="P3" s="33"/>
      <c r="Q3" s="33"/>
      <c r="R3" s="4"/>
      <c r="S3" s="4"/>
      <c r="T3" s="4"/>
    </row>
    <row r="4" spans="1:20" ht="13.5">
      <c r="A4" s="110">
        <v>1</v>
      </c>
      <c r="B4" s="111"/>
      <c r="C4" s="117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0">
        <v>41</v>
      </c>
      <c r="S4" s="111"/>
      <c r="T4" s="117" t="s">
        <v>219</v>
      </c>
    </row>
    <row r="5" spans="1:20" ht="13.5">
      <c r="A5" s="110"/>
      <c r="B5" s="111"/>
      <c r="C5" s="117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0"/>
      <c r="S5" s="111"/>
      <c r="T5" s="117"/>
    </row>
    <row r="6" spans="1:20" ht="13.5">
      <c r="A6" s="110">
        <v>2</v>
      </c>
      <c r="B6" s="111"/>
      <c r="C6" s="117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0">
        <v>42</v>
      </c>
      <c r="S6" s="111"/>
      <c r="T6" s="117" t="s">
        <v>467</v>
      </c>
    </row>
    <row r="7" spans="1:20" ht="13.5">
      <c r="A7" s="110"/>
      <c r="B7" s="111"/>
      <c r="C7" s="117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0"/>
      <c r="S7" s="111"/>
      <c r="T7" s="117"/>
    </row>
    <row r="8" spans="1:20" ht="13.5">
      <c r="A8" s="110">
        <v>3</v>
      </c>
      <c r="B8" s="111"/>
      <c r="C8" s="117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0">
        <v>43</v>
      </c>
      <c r="S8" s="111"/>
      <c r="T8" s="117" t="s">
        <v>270</v>
      </c>
    </row>
    <row r="9" spans="1:20" ht="13.5">
      <c r="A9" s="110"/>
      <c r="B9" s="111"/>
      <c r="C9" s="117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10"/>
      <c r="S9" s="111"/>
      <c r="T9" s="117"/>
    </row>
    <row r="10" spans="1:20" ht="13.5">
      <c r="A10" s="110">
        <v>4</v>
      </c>
      <c r="B10" s="111"/>
      <c r="C10" s="117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10">
        <v>44</v>
      </c>
      <c r="S10" s="111"/>
      <c r="T10" s="117" t="s">
        <v>472</v>
      </c>
    </row>
    <row r="11" spans="1:20" ht="13.5">
      <c r="A11" s="110"/>
      <c r="B11" s="111"/>
      <c r="C11" s="117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10"/>
      <c r="S11" s="111"/>
      <c r="T11" s="117"/>
    </row>
    <row r="12" spans="1:20" ht="13.5">
      <c r="A12" s="110">
        <v>5</v>
      </c>
      <c r="B12" s="111"/>
      <c r="C12" s="117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10">
        <v>45</v>
      </c>
      <c r="S12" s="111"/>
      <c r="T12" s="117" t="s">
        <v>460</v>
      </c>
    </row>
    <row r="13" spans="1:20" ht="13.5">
      <c r="A13" s="110"/>
      <c r="B13" s="111"/>
      <c r="C13" s="117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10"/>
      <c r="S13" s="111"/>
      <c r="T13" s="117"/>
    </row>
    <row r="14" spans="1:20" ht="13.5">
      <c r="A14" s="110">
        <v>6</v>
      </c>
      <c r="B14" s="111"/>
      <c r="C14" s="117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10">
        <v>46</v>
      </c>
      <c r="S14" s="111"/>
      <c r="T14" s="117" t="s">
        <v>240</v>
      </c>
    </row>
    <row r="15" spans="1:20" ht="13.5">
      <c r="A15" s="110"/>
      <c r="B15" s="111"/>
      <c r="C15" s="117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10"/>
      <c r="S15" s="111"/>
      <c r="T15" s="117"/>
    </row>
    <row r="16" spans="1:20" ht="13.5">
      <c r="A16" s="110">
        <v>7</v>
      </c>
      <c r="B16" s="111"/>
      <c r="C16" s="117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10">
        <v>47</v>
      </c>
      <c r="S16" s="111"/>
      <c r="T16" s="117" t="s">
        <v>261</v>
      </c>
    </row>
    <row r="17" spans="1:20" ht="13.5">
      <c r="A17" s="110"/>
      <c r="B17" s="111"/>
      <c r="C17" s="117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10"/>
      <c r="S17" s="111"/>
      <c r="T17" s="117"/>
    </row>
    <row r="18" spans="1:20" ht="13.5">
      <c r="A18" s="110">
        <v>8</v>
      </c>
      <c r="B18" s="111"/>
      <c r="C18" s="117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10">
        <v>48</v>
      </c>
      <c r="S18" s="111"/>
      <c r="T18" s="117" t="s">
        <v>220</v>
      </c>
    </row>
    <row r="19" spans="1:20" ht="13.5">
      <c r="A19" s="110"/>
      <c r="B19" s="111"/>
      <c r="C19" s="117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10"/>
      <c r="S19" s="111"/>
      <c r="T19" s="117"/>
    </row>
    <row r="20" spans="1:20" ht="13.5">
      <c r="A20" s="110">
        <v>9</v>
      </c>
      <c r="B20" s="111"/>
      <c r="C20" s="117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10">
        <v>49</v>
      </c>
      <c r="S20" s="111"/>
      <c r="T20" s="117" t="s">
        <v>231</v>
      </c>
    </row>
    <row r="21" spans="1:20" ht="13.5">
      <c r="A21" s="110"/>
      <c r="B21" s="111"/>
      <c r="C21" s="117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10"/>
      <c r="S21" s="111"/>
      <c r="T21" s="117"/>
    </row>
    <row r="22" spans="1:20" ht="13.5">
      <c r="A22" s="110">
        <v>10</v>
      </c>
      <c r="B22" s="111"/>
      <c r="C22" s="117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10">
        <v>50</v>
      </c>
      <c r="S22" s="111"/>
      <c r="T22" s="117" t="s">
        <v>252</v>
      </c>
    </row>
    <row r="23" spans="1:20" ht="13.5">
      <c r="A23" s="110"/>
      <c r="B23" s="111"/>
      <c r="C23" s="117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10"/>
      <c r="S23" s="111"/>
      <c r="T23" s="117"/>
    </row>
    <row r="24" spans="1:20" ht="13.5">
      <c r="A24" s="110">
        <v>11</v>
      </c>
      <c r="B24" s="111"/>
      <c r="C24" s="117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10">
        <v>51</v>
      </c>
      <c r="S24" s="111"/>
      <c r="T24" s="117" t="s">
        <v>254</v>
      </c>
    </row>
    <row r="25" spans="1:20" ht="13.5">
      <c r="A25" s="110"/>
      <c r="B25" s="111"/>
      <c r="C25" s="117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10"/>
      <c r="S25" s="111"/>
      <c r="T25" s="117"/>
    </row>
    <row r="26" spans="1:20" ht="13.5">
      <c r="A26" s="110">
        <v>12</v>
      </c>
      <c r="B26" s="111"/>
      <c r="C26" s="117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10">
        <v>52</v>
      </c>
      <c r="S26" s="111"/>
      <c r="T26" s="117" t="s">
        <v>232</v>
      </c>
    </row>
    <row r="27" spans="1:20" ht="13.5">
      <c r="A27" s="110"/>
      <c r="B27" s="111"/>
      <c r="C27" s="117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10"/>
      <c r="S27" s="111"/>
      <c r="T27" s="117"/>
    </row>
    <row r="28" spans="1:20" ht="13.5">
      <c r="A28" s="110">
        <v>13</v>
      </c>
      <c r="B28" s="111"/>
      <c r="C28" s="117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10">
        <v>53</v>
      </c>
      <c r="S28" s="111"/>
      <c r="T28" s="117" t="s">
        <v>297</v>
      </c>
    </row>
    <row r="29" spans="1:20" ht="13.5">
      <c r="A29" s="110"/>
      <c r="B29" s="111"/>
      <c r="C29" s="117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10"/>
      <c r="S29" s="111"/>
      <c r="T29" s="117"/>
    </row>
    <row r="30" spans="1:20" ht="13.5">
      <c r="A30" s="110">
        <v>14</v>
      </c>
      <c r="B30" s="111"/>
      <c r="C30" s="117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10">
        <v>54</v>
      </c>
      <c r="S30" s="111"/>
      <c r="T30" s="117" t="s">
        <v>244</v>
      </c>
    </row>
    <row r="31" spans="1:20" ht="13.5">
      <c r="A31" s="110"/>
      <c r="B31" s="111"/>
      <c r="C31" s="117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10"/>
      <c r="S31" s="111"/>
      <c r="T31" s="117"/>
    </row>
    <row r="32" spans="1:20" ht="13.5">
      <c r="A32" s="110">
        <v>15</v>
      </c>
      <c r="B32" s="111"/>
      <c r="C32" s="117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10">
        <v>55</v>
      </c>
      <c r="S32" s="111"/>
      <c r="T32" s="117" t="s">
        <v>265</v>
      </c>
    </row>
    <row r="33" spans="1:20" ht="13.5">
      <c r="A33" s="110"/>
      <c r="B33" s="111"/>
      <c r="C33" s="117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10"/>
      <c r="S33" s="111"/>
      <c r="T33" s="117"/>
    </row>
    <row r="34" spans="1:20" ht="13.5">
      <c r="A34" s="110">
        <v>16</v>
      </c>
      <c r="B34" s="111"/>
      <c r="C34" s="117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10">
        <v>56</v>
      </c>
      <c r="S34" s="111"/>
      <c r="T34" s="117" t="s">
        <v>293</v>
      </c>
    </row>
    <row r="35" spans="1:20" ht="13.5">
      <c r="A35" s="110"/>
      <c r="B35" s="111"/>
      <c r="C35" s="117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10"/>
      <c r="S35" s="111"/>
      <c r="T35" s="117"/>
    </row>
    <row r="36" spans="1:20" ht="13.5">
      <c r="A36" s="110">
        <v>17</v>
      </c>
      <c r="B36" s="111"/>
      <c r="C36" s="117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10">
        <v>57</v>
      </c>
      <c r="S36" s="111"/>
      <c r="T36" s="117" t="s">
        <v>246</v>
      </c>
    </row>
    <row r="37" spans="1:20" ht="13.5">
      <c r="A37" s="110"/>
      <c r="B37" s="111"/>
      <c r="C37" s="117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10"/>
      <c r="S37" s="111"/>
      <c r="T37" s="117"/>
    </row>
    <row r="38" spans="1:20" ht="13.5">
      <c r="A38" s="110">
        <v>18</v>
      </c>
      <c r="B38" s="111"/>
      <c r="C38" s="117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10">
        <v>58</v>
      </c>
      <c r="S38" s="111"/>
      <c r="T38" s="117" t="s">
        <v>464</v>
      </c>
    </row>
    <row r="39" spans="1:20" ht="13.5">
      <c r="A39" s="110"/>
      <c r="B39" s="111"/>
      <c r="C39" s="117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10"/>
      <c r="S39" s="111"/>
      <c r="T39" s="117"/>
    </row>
    <row r="40" spans="1:20" ht="13.5">
      <c r="A40" s="110">
        <v>19</v>
      </c>
      <c r="B40" s="111"/>
      <c r="C40" s="117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10">
        <v>59</v>
      </c>
      <c r="S40" s="111"/>
      <c r="T40" s="117" t="s">
        <v>236</v>
      </c>
    </row>
    <row r="41" spans="1:20" ht="13.5">
      <c r="A41" s="110"/>
      <c r="B41" s="111"/>
      <c r="C41" s="117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10"/>
      <c r="S41" s="111"/>
      <c r="T41" s="117"/>
    </row>
    <row r="42" spans="1:20" ht="13.5">
      <c r="A42" s="110">
        <v>20</v>
      </c>
      <c r="B42" s="111"/>
      <c r="C42" s="117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10">
        <v>60</v>
      </c>
      <c r="S42" s="111"/>
      <c r="T42" s="117" t="s">
        <v>234</v>
      </c>
    </row>
    <row r="43" spans="1:20" ht="13.5">
      <c r="A43" s="110"/>
      <c r="B43" s="111"/>
      <c r="C43" s="117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10"/>
      <c r="S43" s="111"/>
      <c r="T43" s="117"/>
    </row>
    <row r="44" spans="1:20" ht="13.5">
      <c r="A44" s="110">
        <v>21</v>
      </c>
      <c r="B44" s="111"/>
      <c r="C44" s="117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10">
        <v>61</v>
      </c>
      <c r="S44" s="111"/>
      <c r="T44" s="117" t="s">
        <v>259</v>
      </c>
    </row>
    <row r="45" spans="1:20" ht="13.5">
      <c r="A45" s="110"/>
      <c r="B45" s="111"/>
      <c r="C45" s="117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10"/>
      <c r="S45" s="111"/>
      <c r="T45" s="117"/>
    </row>
    <row r="46" spans="1:20" ht="13.5">
      <c r="A46" s="110">
        <v>22</v>
      </c>
      <c r="B46" s="111"/>
      <c r="C46" s="117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10">
        <v>62</v>
      </c>
      <c r="S46" s="111"/>
      <c r="T46" s="117" t="s">
        <v>463</v>
      </c>
    </row>
    <row r="47" spans="1:20" ht="13.5">
      <c r="A47" s="110"/>
      <c r="B47" s="111"/>
      <c r="C47" s="117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10"/>
      <c r="S47" s="111"/>
      <c r="T47" s="117"/>
    </row>
    <row r="48" spans="1:20" ht="13.5">
      <c r="A48" s="110">
        <v>23</v>
      </c>
      <c r="B48" s="111"/>
      <c r="C48" s="117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10">
        <v>63</v>
      </c>
      <c r="S48" s="111"/>
      <c r="T48" s="117" t="s">
        <v>298</v>
      </c>
    </row>
    <row r="49" spans="1:20" ht="13.5">
      <c r="A49" s="110"/>
      <c r="B49" s="111"/>
      <c r="C49" s="117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10"/>
      <c r="S49" s="111"/>
      <c r="T49" s="117"/>
    </row>
    <row r="50" spans="1:20" ht="13.5">
      <c r="A50" s="110">
        <v>24</v>
      </c>
      <c r="B50" s="111"/>
      <c r="C50" s="117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10">
        <v>64</v>
      </c>
      <c r="S50" s="111"/>
      <c r="T50" s="117" t="s">
        <v>226</v>
      </c>
    </row>
    <row r="51" spans="1:20" ht="13.5">
      <c r="A51" s="110"/>
      <c r="B51" s="111"/>
      <c r="C51" s="117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10"/>
      <c r="S51" s="111"/>
      <c r="T51" s="117"/>
    </row>
    <row r="52" spans="1:20" ht="13.5">
      <c r="A52" s="110">
        <v>25</v>
      </c>
      <c r="B52" s="111"/>
      <c r="C52" s="117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10">
        <v>65</v>
      </c>
      <c r="S52" s="111"/>
      <c r="T52" s="117" t="s">
        <v>256</v>
      </c>
    </row>
    <row r="53" spans="1:20" ht="13.5">
      <c r="A53" s="110"/>
      <c r="B53" s="111"/>
      <c r="C53" s="117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10"/>
      <c r="S53" s="111"/>
      <c r="T53" s="117"/>
    </row>
    <row r="54" spans="1:20" ht="13.5">
      <c r="A54" s="110">
        <v>26</v>
      </c>
      <c r="B54" s="111"/>
      <c r="C54" s="117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10">
        <v>66</v>
      </c>
      <c r="S54" s="111"/>
      <c r="T54" s="117" t="s">
        <v>222</v>
      </c>
    </row>
    <row r="55" spans="1:20" ht="13.5">
      <c r="A55" s="110"/>
      <c r="B55" s="111"/>
      <c r="C55" s="117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10"/>
      <c r="S55" s="111"/>
      <c r="T55" s="117"/>
    </row>
    <row r="56" spans="1:20" ht="13.5">
      <c r="A56" s="110">
        <v>27</v>
      </c>
      <c r="B56" s="111"/>
      <c r="C56" s="117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10">
        <v>67</v>
      </c>
      <c r="S56" s="111"/>
      <c r="T56" s="117" t="s">
        <v>257</v>
      </c>
    </row>
    <row r="57" spans="1:20" ht="13.5">
      <c r="A57" s="110"/>
      <c r="B57" s="111"/>
      <c r="C57" s="117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10"/>
      <c r="S57" s="111"/>
      <c r="T57" s="117"/>
    </row>
    <row r="58" spans="1:20" ht="13.5">
      <c r="A58" s="110">
        <v>28</v>
      </c>
      <c r="B58" s="111"/>
      <c r="C58" s="117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110">
        <v>68</v>
      </c>
      <c r="S58" s="111"/>
      <c r="T58" s="117" t="s">
        <v>296</v>
      </c>
    </row>
    <row r="59" spans="1:20" ht="13.5">
      <c r="A59" s="110"/>
      <c r="B59" s="111"/>
      <c r="C59" s="117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110"/>
      <c r="S59" s="111"/>
      <c r="T59" s="117"/>
    </row>
    <row r="60" spans="1:20" ht="13.5">
      <c r="A60" s="110">
        <v>29</v>
      </c>
      <c r="B60" s="111"/>
      <c r="C60" s="117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110">
        <v>69</v>
      </c>
      <c r="S60" s="111"/>
      <c r="T60" s="117" t="s">
        <v>228</v>
      </c>
    </row>
    <row r="61" spans="1:20" ht="13.5">
      <c r="A61" s="110"/>
      <c r="B61" s="111"/>
      <c r="C61" s="117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110"/>
      <c r="S61" s="111"/>
      <c r="T61" s="117"/>
    </row>
    <row r="62" spans="1:20" ht="13.5">
      <c r="A62" s="110">
        <v>30</v>
      </c>
      <c r="B62" s="111"/>
      <c r="C62" s="117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110">
        <v>70</v>
      </c>
      <c r="S62" s="111"/>
      <c r="T62" s="117" t="s">
        <v>455</v>
      </c>
    </row>
    <row r="63" spans="1:20" ht="13.5">
      <c r="A63" s="110"/>
      <c r="B63" s="111"/>
      <c r="C63" s="117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110"/>
      <c r="S63" s="111"/>
      <c r="T63" s="117"/>
    </row>
    <row r="64" spans="1:20" ht="13.5">
      <c r="A64" s="110">
        <v>31</v>
      </c>
      <c r="B64" s="111"/>
      <c r="C64" s="117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110">
        <v>71</v>
      </c>
      <c r="S64" s="111"/>
      <c r="T64" s="117" t="s">
        <v>264</v>
      </c>
    </row>
    <row r="65" spans="1:20" ht="13.5">
      <c r="A65" s="110"/>
      <c r="B65" s="111"/>
      <c r="C65" s="117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110"/>
      <c r="S65" s="111"/>
      <c r="T65" s="117"/>
    </row>
    <row r="66" spans="1:20" ht="13.5">
      <c r="A66" s="110">
        <v>32</v>
      </c>
      <c r="B66" s="111"/>
      <c r="C66" s="117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110">
        <v>72</v>
      </c>
      <c r="S66" s="111"/>
      <c r="T66" s="117" t="s">
        <v>473</v>
      </c>
    </row>
    <row r="67" spans="1:20" ht="13.5">
      <c r="A67" s="110"/>
      <c r="B67" s="111"/>
      <c r="C67" s="117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110"/>
      <c r="S67" s="111"/>
      <c r="T67" s="117"/>
    </row>
    <row r="68" spans="1:20" ht="13.5">
      <c r="A68" s="110">
        <v>33</v>
      </c>
      <c r="B68" s="111"/>
      <c r="C68" s="117" t="s">
        <v>456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110">
        <v>73</v>
      </c>
      <c r="S68" s="111"/>
      <c r="T68" s="117" t="s">
        <v>239</v>
      </c>
    </row>
    <row r="69" spans="1:20" ht="13.5">
      <c r="A69" s="110"/>
      <c r="B69" s="111"/>
      <c r="C69" s="117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110"/>
      <c r="S69" s="111"/>
      <c r="T69" s="117"/>
    </row>
    <row r="70" spans="1:20" ht="13.5">
      <c r="A70" s="110">
        <v>34</v>
      </c>
      <c r="B70" s="111"/>
      <c r="C70" s="117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110">
        <v>74</v>
      </c>
      <c r="S70" s="111"/>
      <c r="T70" s="117" t="s">
        <v>237</v>
      </c>
    </row>
    <row r="71" spans="1:20" ht="13.5">
      <c r="A71" s="110"/>
      <c r="B71" s="111"/>
      <c r="C71" s="117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110"/>
      <c r="S71" s="111"/>
      <c r="T71" s="117"/>
    </row>
    <row r="72" spans="1:20" ht="13.5">
      <c r="A72" s="110">
        <v>35</v>
      </c>
      <c r="B72" s="111"/>
      <c r="C72" s="117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10">
        <v>75</v>
      </c>
      <c r="S72" s="111"/>
      <c r="T72" s="117" t="s">
        <v>247</v>
      </c>
    </row>
    <row r="73" spans="1:20" ht="13.5">
      <c r="A73" s="110"/>
      <c r="B73" s="111"/>
      <c r="C73" s="117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110"/>
      <c r="S73" s="111"/>
      <c r="T73" s="117"/>
    </row>
    <row r="74" spans="1:20" ht="13.5">
      <c r="A74" s="110">
        <v>36</v>
      </c>
      <c r="B74" s="111"/>
      <c r="C74" s="117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110">
        <v>76</v>
      </c>
      <c r="S74" s="111"/>
      <c r="T74" s="117" t="s">
        <v>299</v>
      </c>
    </row>
    <row r="75" spans="1:20" ht="13.5">
      <c r="A75" s="110"/>
      <c r="B75" s="111"/>
      <c r="C75" s="117"/>
      <c r="D75" s="47"/>
      <c r="E75" s="35"/>
      <c r="F75" s="34"/>
      <c r="G75" s="37"/>
      <c r="H75" s="34"/>
      <c r="M75" s="41"/>
      <c r="N75" s="38"/>
      <c r="R75" s="110"/>
      <c r="S75" s="111"/>
      <c r="T75" s="117"/>
    </row>
    <row r="76" spans="1:20" ht="13.5">
      <c r="A76" s="110">
        <v>37</v>
      </c>
      <c r="B76" s="111"/>
      <c r="C76" s="117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10">
        <v>77</v>
      </c>
      <c r="S76" s="111"/>
      <c r="T76" s="117" t="s">
        <v>241</v>
      </c>
    </row>
    <row r="77" spans="1:20" ht="13.5">
      <c r="A77" s="110"/>
      <c r="B77" s="111"/>
      <c r="C77" s="117"/>
      <c r="D77" s="34"/>
      <c r="E77" s="34"/>
      <c r="F77" s="37"/>
      <c r="G77" s="37"/>
      <c r="H77" s="34"/>
      <c r="N77" s="38"/>
      <c r="O77" s="34"/>
      <c r="P77" s="36"/>
      <c r="Q77" s="47"/>
      <c r="R77" s="110"/>
      <c r="S77" s="111"/>
      <c r="T77" s="117"/>
    </row>
    <row r="78" spans="1:20" ht="13.5">
      <c r="A78" s="110">
        <v>38</v>
      </c>
      <c r="B78" s="111"/>
      <c r="C78" s="117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10">
        <v>78</v>
      </c>
      <c r="S78" s="111"/>
      <c r="T78" s="117" t="s">
        <v>221</v>
      </c>
    </row>
    <row r="79" spans="1:20" ht="13.5">
      <c r="A79" s="110"/>
      <c r="B79" s="111"/>
      <c r="C79" s="117"/>
      <c r="D79" s="35"/>
      <c r="E79" s="34"/>
      <c r="F79" s="37"/>
      <c r="G79" s="34"/>
      <c r="H79" s="34"/>
      <c r="N79" s="38"/>
      <c r="O79" s="38"/>
      <c r="P79" s="34"/>
      <c r="Q79" s="34"/>
      <c r="R79" s="110"/>
      <c r="S79" s="111"/>
      <c r="T79" s="117"/>
    </row>
    <row r="80" spans="1:20" ht="13.5">
      <c r="A80" s="110">
        <v>39</v>
      </c>
      <c r="B80" s="111"/>
      <c r="C80" s="117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10">
        <v>79</v>
      </c>
      <c r="S80" s="111"/>
      <c r="T80" s="117" t="s">
        <v>468</v>
      </c>
    </row>
    <row r="81" spans="1:20" ht="13.5">
      <c r="A81" s="110"/>
      <c r="B81" s="111"/>
      <c r="C81" s="117"/>
      <c r="D81" s="34"/>
      <c r="E81" s="37"/>
      <c r="F81" s="39"/>
      <c r="G81" s="34"/>
      <c r="H81" s="34"/>
      <c r="N81" s="34"/>
      <c r="O81" s="38"/>
      <c r="P81" s="34"/>
      <c r="Q81" s="36"/>
      <c r="R81" s="110"/>
      <c r="S81" s="111"/>
      <c r="T81" s="117"/>
    </row>
    <row r="82" spans="1:20" ht="13.5">
      <c r="A82" s="110">
        <v>40</v>
      </c>
      <c r="B82" s="111"/>
      <c r="C82" s="117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10">
        <v>80</v>
      </c>
      <c r="S82" s="111"/>
      <c r="T82" s="117" t="s">
        <v>457</v>
      </c>
    </row>
    <row r="83" spans="1:20" ht="13.5">
      <c r="A83" s="110"/>
      <c r="B83" s="111"/>
      <c r="C83" s="117"/>
      <c r="D83" s="34"/>
      <c r="E83" s="34"/>
      <c r="F83" s="34"/>
      <c r="G83" s="34"/>
      <c r="H83" s="34"/>
      <c r="N83" s="34"/>
      <c r="O83" s="40"/>
      <c r="P83" s="38"/>
      <c r="Q83" s="34"/>
      <c r="R83" s="110"/>
      <c r="S83" s="111"/>
      <c r="T83" s="117"/>
    </row>
    <row r="84" spans="14:20" ht="13.5">
      <c r="N84" s="34"/>
      <c r="O84" s="34"/>
      <c r="P84" s="40"/>
      <c r="Q84" s="46"/>
      <c r="R84" s="110">
        <v>81</v>
      </c>
      <c r="S84" s="111"/>
      <c r="T84" s="117" t="s">
        <v>250</v>
      </c>
    </row>
    <row r="85" spans="18:20" ht="13.5">
      <c r="R85" s="110"/>
      <c r="S85" s="111"/>
      <c r="T85" s="117"/>
    </row>
  </sheetData>
  <sheetProtection/>
  <mergeCells count="246"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300</v>
      </c>
    </row>
    <row r="4" spans="1:2" ht="13.5">
      <c r="A4" t="s">
        <v>19</v>
      </c>
      <c r="B4" s="18" t="s">
        <v>301</v>
      </c>
    </row>
    <row r="6" spans="1:2" ht="13.5">
      <c r="A6" t="s">
        <v>20</v>
      </c>
      <c r="B6" s="18" t="s">
        <v>302</v>
      </c>
    </row>
    <row r="8" spans="1:2" ht="13.5">
      <c r="A8" t="s">
        <v>25</v>
      </c>
      <c r="B8" s="18" t="s">
        <v>303</v>
      </c>
    </row>
    <row r="10" spans="1:2" ht="13.5">
      <c r="A10" t="s">
        <v>43</v>
      </c>
      <c r="B10" s="18" t="s">
        <v>304</v>
      </c>
    </row>
    <row r="12" spans="1:2" ht="13.5">
      <c r="A12" t="s">
        <v>44</v>
      </c>
      <c r="B12" s="18" t="s">
        <v>305</v>
      </c>
    </row>
    <row r="14" spans="1:2" ht="13.5">
      <c r="A14" t="s">
        <v>45</v>
      </c>
      <c r="B14" s="18" t="s">
        <v>306</v>
      </c>
    </row>
    <row r="16" spans="1:2" ht="13.5">
      <c r="A16" t="s">
        <v>46</v>
      </c>
      <c r="B16" s="18" t="s">
        <v>307</v>
      </c>
    </row>
    <row r="18" spans="1:2" ht="13.5">
      <c r="A18" t="s">
        <v>47</v>
      </c>
      <c r="B18" s="18" t="s">
        <v>308</v>
      </c>
    </row>
    <row r="20" spans="1:2" ht="13.5">
      <c r="A20" t="s">
        <v>48</v>
      </c>
      <c r="B20" s="18" t="s">
        <v>309</v>
      </c>
    </row>
    <row r="21" ht="13.5">
      <c r="B21" s="18"/>
    </row>
    <row r="22" spans="1:2" ht="13.5">
      <c r="A22" t="s">
        <v>288</v>
      </c>
      <c r="B22" s="18" t="s">
        <v>310</v>
      </c>
    </row>
    <row r="23" ht="13.5">
      <c r="B23" s="18"/>
    </row>
    <row r="24" spans="1:2" ht="13.5">
      <c r="A24" t="s">
        <v>289</v>
      </c>
      <c r="B24" s="18" t="s">
        <v>290</v>
      </c>
    </row>
    <row r="26" spans="1:2" ht="13.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540</v>
      </c>
      <c r="D2" s="64"/>
      <c r="F2" s="69" t="s">
        <v>525</v>
      </c>
      <c r="H2" s="62" t="s">
        <v>475</v>
      </c>
      <c r="I2" s="70">
        <v>1</v>
      </c>
    </row>
    <row r="3" spans="1:4" ht="13.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525</v>
      </c>
      <c r="H4" s="62" t="s">
        <v>276</v>
      </c>
      <c r="I4" s="70">
        <v>14</v>
      </c>
    </row>
    <row r="5" spans="1:4" ht="13.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525</v>
      </c>
      <c r="H6" s="62" t="s">
        <v>476</v>
      </c>
      <c r="I6" s="70">
        <v>17</v>
      </c>
    </row>
    <row r="7" spans="1:4" ht="13.5">
      <c r="A7" s="3"/>
      <c r="B7" s="4"/>
      <c r="D7" s="2"/>
    </row>
    <row r="8" spans="1:9" ht="18.75">
      <c r="A8" s="1">
        <v>4</v>
      </c>
      <c r="B8" s="61" t="s">
        <v>509</v>
      </c>
      <c r="D8" s="64"/>
      <c r="F8" s="69" t="s">
        <v>525</v>
      </c>
      <c r="H8" s="62" t="s">
        <v>477</v>
      </c>
      <c r="I8" s="70">
        <v>25</v>
      </c>
    </row>
    <row r="9" spans="1:4" ht="13.5">
      <c r="A9" s="3"/>
      <c r="B9" s="4"/>
      <c r="D9" s="2"/>
    </row>
    <row r="10" spans="1:9" ht="18.75">
      <c r="A10" s="1">
        <v>5</v>
      </c>
      <c r="B10" s="63" t="s">
        <v>493</v>
      </c>
      <c r="D10" s="64"/>
      <c r="F10" s="69" t="s">
        <v>525</v>
      </c>
      <c r="H10" s="62" t="s">
        <v>478</v>
      </c>
      <c r="I10" s="70">
        <v>35</v>
      </c>
    </row>
    <row r="11" spans="1:4" ht="13.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525</v>
      </c>
      <c r="H12" s="62" t="s">
        <v>479</v>
      </c>
      <c r="I12" s="70">
        <v>44</v>
      </c>
    </row>
    <row r="13" spans="1:4" ht="13.5">
      <c r="A13" s="3"/>
      <c r="B13" s="4"/>
      <c r="D13" s="2"/>
    </row>
    <row r="14" spans="1:9" ht="18.75">
      <c r="A14" s="1">
        <v>7</v>
      </c>
      <c r="B14" s="62" t="s">
        <v>484</v>
      </c>
      <c r="D14" s="64"/>
      <c r="F14" s="69" t="s">
        <v>525</v>
      </c>
      <c r="H14" s="62" t="s">
        <v>480</v>
      </c>
      <c r="I14" s="70">
        <v>50</v>
      </c>
    </row>
    <row r="15" spans="1:4" ht="13.5">
      <c r="A15" s="3"/>
      <c r="B15" s="4"/>
      <c r="D15" s="2"/>
    </row>
    <row r="16" spans="1:9" ht="18.75">
      <c r="A16" s="1">
        <v>8</v>
      </c>
      <c r="B16" s="62" t="s">
        <v>490</v>
      </c>
      <c r="D16" s="64"/>
      <c r="F16" s="69" t="s">
        <v>525</v>
      </c>
      <c r="H16" s="62" t="s">
        <v>481</v>
      </c>
      <c r="I16" s="70">
        <v>55</v>
      </c>
    </row>
    <row r="17" spans="1:4" ht="13.5">
      <c r="A17" s="3"/>
      <c r="B17" s="4"/>
      <c r="D17" s="2"/>
    </row>
    <row r="18" spans="1:9" ht="18.75">
      <c r="A18" s="68">
        <v>9</v>
      </c>
      <c r="B18" s="62" t="s">
        <v>476</v>
      </c>
      <c r="D18" s="64"/>
      <c r="F18" s="69" t="s">
        <v>525</v>
      </c>
      <c r="H18" s="62" t="s">
        <v>482</v>
      </c>
      <c r="I18" s="70">
        <v>68</v>
      </c>
    </row>
    <row r="19" spans="1:4" ht="13.5">
      <c r="A19" s="3"/>
      <c r="B19" s="4"/>
      <c r="D19" s="2"/>
    </row>
    <row r="20" spans="1:9" ht="18.75">
      <c r="A20" s="1">
        <v>10</v>
      </c>
      <c r="B20" s="62" t="s">
        <v>522</v>
      </c>
      <c r="D20" s="66"/>
      <c r="F20" s="2" t="s">
        <v>526</v>
      </c>
      <c r="H20" s="63" t="s">
        <v>286</v>
      </c>
      <c r="I20" s="70">
        <v>6</v>
      </c>
    </row>
    <row r="21" spans="1:4" ht="13.5">
      <c r="A21" s="3"/>
      <c r="B21" s="4"/>
      <c r="D21" s="2"/>
    </row>
    <row r="22" spans="1:9" ht="18.75">
      <c r="A22" s="1">
        <v>11</v>
      </c>
      <c r="B22" s="62" t="s">
        <v>533</v>
      </c>
      <c r="D22" s="64"/>
      <c r="F22" s="2" t="s">
        <v>526</v>
      </c>
      <c r="H22" s="62" t="s">
        <v>483</v>
      </c>
      <c r="I22" s="70">
        <v>12</v>
      </c>
    </row>
    <row r="23" spans="1:4" ht="13.5">
      <c r="A23" s="3"/>
      <c r="B23" s="4"/>
      <c r="D23" s="2"/>
    </row>
    <row r="24" spans="1:9" ht="18.75">
      <c r="A24" s="1">
        <v>12</v>
      </c>
      <c r="B24" s="61" t="s">
        <v>494</v>
      </c>
      <c r="D24" s="64"/>
      <c r="F24" s="2" t="s">
        <v>526</v>
      </c>
      <c r="H24" s="62" t="s">
        <v>484</v>
      </c>
      <c r="I24" s="70">
        <v>16</v>
      </c>
    </row>
    <row r="25" spans="1:4" ht="13.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526</v>
      </c>
      <c r="H26" s="63" t="s">
        <v>485</v>
      </c>
      <c r="I26" s="70">
        <v>22</v>
      </c>
    </row>
    <row r="27" spans="1:4" ht="13.5">
      <c r="A27" s="3"/>
      <c r="B27" s="4"/>
      <c r="D27" s="2"/>
    </row>
    <row r="28" spans="1:9" ht="18.75">
      <c r="A28" s="1">
        <v>14</v>
      </c>
      <c r="B28" s="62" t="s">
        <v>480</v>
      </c>
      <c r="D28" s="64"/>
      <c r="F28" s="2" t="s">
        <v>526</v>
      </c>
      <c r="H28" s="62" t="s">
        <v>486</v>
      </c>
      <c r="I28" s="70">
        <v>31</v>
      </c>
    </row>
    <row r="29" spans="1:4" ht="13.5">
      <c r="A29" s="3"/>
      <c r="B29" s="4"/>
      <c r="D29" s="2"/>
    </row>
    <row r="30" spans="1:9" ht="18.75">
      <c r="A30" s="1">
        <v>15</v>
      </c>
      <c r="B30" s="63" t="s">
        <v>520</v>
      </c>
      <c r="D30" s="64"/>
      <c r="F30" s="2" t="s">
        <v>526</v>
      </c>
      <c r="H30" s="62" t="s">
        <v>487</v>
      </c>
      <c r="I30" s="70">
        <v>38</v>
      </c>
    </row>
    <row r="31" spans="1:8" ht="13.5">
      <c r="A31" s="3"/>
      <c r="B31" s="4"/>
      <c r="H31" s="4"/>
    </row>
    <row r="32" spans="1:9" ht="18.75">
      <c r="A32" s="1">
        <v>16</v>
      </c>
      <c r="B32" s="62" t="s">
        <v>524</v>
      </c>
      <c r="D32" s="64"/>
      <c r="F32" s="2" t="s">
        <v>526</v>
      </c>
      <c r="H32" s="62" t="s">
        <v>275</v>
      </c>
      <c r="I32" s="70">
        <v>53</v>
      </c>
    </row>
    <row r="33" spans="1:4" ht="13.5">
      <c r="A33" s="3"/>
      <c r="B33" s="4"/>
      <c r="D33" s="2"/>
    </row>
    <row r="34" spans="1:9" ht="18.75">
      <c r="A34" s="1">
        <v>17</v>
      </c>
      <c r="B34" s="62" t="s">
        <v>489</v>
      </c>
      <c r="D34" s="64"/>
      <c r="F34" s="2" t="s">
        <v>526</v>
      </c>
      <c r="H34" s="62" t="s">
        <v>488</v>
      </c>
      <c r="I34" s="71">
        <v>58</v>
      </c>
    </row>
    <row r="35" spans="1:4" ht="13.5">
      <c r="A35" s="3"/>
      <c r="B35" s="4"/>
      <c r="D35" s="2"/>
    </row>
    <row r="36" spans="1:9" ht="18.75">
      <c r="A36" s="68">
        <v>18</v>
      </c>
      <c r="B36" s="63" t="s">
        <v>500</v>
      </c>
      <c r="D36" s="64"/>
      <c r="F36" s="2" t="s">
        <v>526</v>
      </c>
      <c r="H36" s="62" t="s">
        <v>283</v>
      </c>
      <c r="I36" s="71">
        <v>62</v>
      </c>
    </row>
    <row r="37" spans="1:4" ht="13.5">
      <c r="A37" s="3"/>
      <c r="B37" s="4"/>
      <c r="D37" s="2"/>
    </row>
    <row r="38" spans="1:10" ht="18.75">
      <c r="A38" s="1">
        <v>19</v>
      </c>
      <c r="B38" s="62" t="s">
        <v>482</v>
      </c>
      <c r="D38" s="62" t="s">
        <v>274</v>
      </c>
      <c r="E38" s="3">
        <v>1</v>
      </c>
      <c r="F38" s="2" t="s">
        <v>542</v>
      </c>
      <c r="H38" s="62" t="s">
        <v>489</v>
      </c>
      <c r="I38" s="3">
        <v>4</v>
      </c>
      <c r="J38" s="2" t="s">
        <v>541</v>
      </c>
    </row>
    <row r="39" spans="1:9" ht="13.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538</v>
      </c>
      <c r="D40" s="63" t="s">
        <v>493</v>
      </c>
      <c r="E40" s="3">
        <v>1</v>
      </c>
      <c r="F40" s="2" t="s">
        <v>542</v>
      </c>
      <c r="H40" s="62" t="s">
        <v>490</v>
      </c>
      <c r="I40" s="3">
        <v>4</v>
      </c>
      <c r="J40" s="2" t="s">
        <v>541</v>
      </c>
    </row>
    <row r="41" spans="1:9" ht="13.5">
      <c r="A41" s="3"/>
      <c r="B41" s="4"/>
      <c r="D41" s="72"/>
      <c r="H41" s="72"/>
      <c r="I41" s="3"/>
    </row>
    <row r="42" spans="1:10" ht="18.75">
      <c r="A42" s="1">
        <v>21</v>
      </c>
      <c r="B42" s="62" t="s">
        <v>530</v>
      </c>
      <c r="D42" s="61" t="s">
        <v>494</v>
      </c>
      <c r="E42" s="3">
        <v>1</v>
      </c>
      <c r="F42" s="2" t="s">
        <v>542</v>
      </c>
      <c r="H42" s="62" t="s">
        <v>491</v>
      </c>
      <c r="I42" s="3">
        <v>4</v>
      </c>
      <c r="J42" s="2" t="s">
        <v>541</v>
      </c>
    </row>
    <row r="43" spans="1:9" ht="13.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514</v>
      </c>
      <c r="D44" s="62" t="s">
        <v>527</v>
      </c>
      <c r="E44" s="3">
        <v>1</v>
      </c>
      <c r="F44" s="2" t="s">
        <v>542</v>
      </c>
      <c r="H44" s="62" t="s">
        <v>492</v>
      </c>
      <c r="I44" s="3">
        <v>4</v>
      </c>
      <c r="J44" s="2" t="s">
        <v>541</v>
      </c>
    </row>
    <row r="45" spans="1:9" ht="13.5">
      <c r="A45" s="3"/>
      <c r="B45" s="4"/>
      <c r="D45" s="72"/>
      <c r="I45" s="3"/>
    </row>
    <row r="46" spans="1:10" ht="18.75">
      <c r="A46" s="1">
        <v>23</v>
      </c>
      <c r="B46" s="62" t="s">
        <v>486</v>
      </c>
      <c r="D46" s="62" t="s">
        <v>528</v>
      </c>
      <c r="E46" s="3">
        <v>1</v>
      </c>
      <c r="F46" s="2" t="s">
        <v>542</v>
      </c>
      <c r="H46" s="62" t="s">
        <v>274</v>
      </c>
      <c r="I46" s="3">
        <v>1</v>
      </c>
      <c r="J46" s="2" t="s">
        <v>542</v>
      </c>
    </row>
    <row r="47" spans="1:9" ht="13.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518</v>
      </c>
      <c r="D48" s="62" t="s">
        <v>529</v>
      </c>
      <c r="E48" s="3">
        <v>1</v>
      </c>
      <c r="F48" s="2" t="s">
        <v>542</v>
      </c>
      <c r="H48" s="63" t="s">
        <v>493</v>
      </c>
      <c r="I48" s="3">
        <v>1</v>
      </c>
      <c r="J48" s="2" t="s">
        <v>542</v>
      </c>
    </row>
    <row r="49" spans="1:9" ht="13.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510</v>
      </c>
      <c r="E50" s="3">
        <v>1</v>
      </c>
      <c r="F50" s="2" t="s">
        <v>550</v>
      </c>
      <c r="H50" s="61" t="s">
        <v>494</v>
      </c>
      <c r="I50" s="3">
        <v>1</v>
      </c>
      <c r="J50" s="2" t="s">
        <v>542</v>
      </c>
    </row>
    <row r="51" spans="1:9" ht="13.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527</v>
      </c>
      <c r="D52" s="62" t="s">
        <v>535</v>
      </c>
      <c r="E52" s="3">
        <v>1</v>
      </c>
      <c r="F52" s="2" t="s">
        <v>550</v>
      </c>
      <c r="H52" s="62" t="s">
        <v>527</v>
      </c>
      <c r="I52" s="3">
        <v>1</v>
      </c>
      <c r="J52" s="2" t="s">
        <v>542</v>
      </c>
    </row>
    <row r="53" spans="1:9" ht="13.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508</v>
      </c>
      <c r="C54" s="1"/>
      <c r="D54" s="63" t="s">
        <v>511</v>
      </c>
      <c r="E54" s="3">
        <v>1</v>
      </c>
      <c r="F54" s="2" t="s">
        <v>553</v>
      </c>
      <c r="H54" s="62" t="s">
        <v>528</v>
      </c>
      <c r="I54" s="3">
        <v>1</v>
      </c>
      <c r="J54" s="2" t="s">
        <v>542</v>
      </c>
    </row>
    <row r="55" spans="1:9" ht="13.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503</v>
      </c>
      <c r="C56" s="1"/>
      <c r="D56" s="65" t="s">
        <v>277</v>
      </c>
      <c r="E56" s="3">
        <v>2</v>
      </c>
      <c r="F56" s="2" t="s">
        <v>542</v>
      </c>
      <c r="H56" s="62" t="s">
        <v>529</v>
      </c>
      <c r="I56" s="3">
        <v>1</v>
      </c>
      <c r="J56" s="2" t="s">
        <v>542</v>
      </c>
    </row>
    <row r="57" spans="1:9" ht="13.5">
      <c r="A57" s="3"/>
      <c r="B57" s="4"/>
      <c r="D57" s="72"/>
      <c r="I57" s="3"/>
    </row>
    <row r="58" spans="1:10" ht="18.75">
      <c r="A58" s="1">
        <v>29</v>
      </c>
      <c r="B58" s="62" t="s">
        <v>532</v>
      </c>
      <c r="C58" s="1"/>
      <c r="D58" s="63" t="s">
        <v>495</v>
      </c>
      <c r="E58" s="3">
        <v>2</v>
      </c>
      <c r="F58" s="2" t="s">
        <v>543</v>
      </c>
      <c r="H58" s="65" t="s">
        <v>277</v>
      </c>
      <c r="I58" s="3">
        <v>2</v>
      </c>
      <c r="J58" s="2" t="s">
        <v>542</v>
      </c>
    </row>
    <row r="59" spans="1:9" ht="13.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562</v>
      </c>
      <c r="C60" s="1"/>
      <c r="D60" s="63" t="s">
        <v>496</v>
      </c>
      <c r="E60" s="3">
        <v>2</v>
      </c>
      <c r="F60" s="2" t="s">
        <v>543</v>
      </c>
      <c r="H60" s="63" t="s">
        <v>495</v>
      </c>
      <c r="I60" s="3">
        <v>2</v>
      </c>
      <c r="J60" s="2" t="s">
        <v>543</v>
      </c>
    </row>
    <row r="61" spans="1:9" ht="13.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517</v>
      </c>
      <c r="C62" s="1"/>
      <c r="D62" s="62" t="s">
        <v>497</v>
      </c>
      <c r="E62" s="3">
        <v>2</v>
      </c>
      <c r="F62" s="2" t="s">
        <v>543</v>
      </c>
      <c r="H62" s="63" t="s">
        <v>496</v>
      </c>
      <c r="I62" s="3">
        <v>2</v>
      </c>
      <c r="J62" s="2" t="s">
        <v>543</v>
      </c>
    </row>
    <row r="63" spans="1:9" ht="13.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498</v>
      </c>
      <c r="E64" s="3">
        <v>2</v>
      </c>
      <c r="F64" s="2" t="s">
        <v>543</v>
      </c>
      <c r="H64" s="62" t="s">
        <v>497</v>
      </c>
      <c r="I64" s="3">
        <v>2</v>
      </c>
      <c r="J64" s="2" t="s">
        <v>543</v>
      </c>
    </row>
    <row r="65" spans="1:9" ht="13.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497</v>
      </c>
      <c r="D66" s="62" t="s">
        <v>530</v>
      </c>
      <c r="E66" s="3">
        <v>2</v>
      </c>
      <c r="F66" s="2" t="s">
        <v>543</v>
      </c>
      <c r="H66" s="65" t="s">
        <v>498</v>
      </c>
      <c r="I66" s="3">
        <v>2</v>
      </c>
      <c r="J66" s="2" t="s">
        <v>543</v>
      </c>
    </row>
    <row r="67" spans="1:9" ht="13.5">
      <c r="A67" s="3"/>
      <c r="B67" s="4"/>
      <c r="D67" s="2"/>
      <c r="H67" s="72"/>
      <c r="I67" s="3"/>
    </row>
    <row r="68" spans="1:10" ht="18.75">
      <c r="A68" s="1">
        <v>34</v>
      </c>
      <c r="B68" s="62" t="s">
        <v>477</v>
      </c>
      <c r="D68" s="62" t="s">
        <v>499</v>
      </c>
      <c r="E68" s="3">
        <v>2</v>
      </c>
      <c r="F68" s="2" t="s">
        <v>544</v>
      </c>
      <c r="H68" s="62" t="s">
        <v>530</v>
      </c>
      <c r="I68" s="3">
        <v>2</v>
      </c>
      <c r="J68" s="2" t="s">
        <v>543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506</v>
      </c>
      <c r="D70" s="62" t="s">
        <v>285</v>
      </c>
      <c r="E70" s="3">
        <v>2</v>
      </c>
      <c r="F70" s="2" t="s">
        <v>544</v>
      </c>
      <c r="H70" s="62" t="s">
        <v>499</v>
      </c>
      <c r="I70" s="3">
        <v>2</v>
      </c>
      <c r="J70" s="2" t="s">
        <v>544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528</v>
      </c>
      <c r="D72" s="63" t="s">
        <v>500</v>
      </c>
      <c r="E72" s="3">
        <v>2</v>
      </c>
      <c r="F72" s="2" t="s">
        <v>544</v>
      </c>
      <c r="H72" s="62" t="s">
        <v>285</v>
      </c>
      <c r="I72" s="3">
        <v>2</v>
      </c>
      <c r="J72" s="2" t="s">
        <v>544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495</v>
      </c>
      <c r="D74" s="62" t="s">
        <v>501</v>
      </c>
      <c r="E74" s="3">
        <v>3</v>
      </c>
      <c r="F74" s="2" t="s">
        <v>564</v>
      </c>
      <c r="H74" s="63" t="s">
        <v>500</v>
      </c>
      <c r="I74" s="3">
        <v>2</v>
      </c>
      <c r="J74" s="2" t="s">
        <v>544</v>
      </c>
    </row>
    <row r="75" spans="1:9" ht="13.5">
      <c r="A75" s="3"/>
      <c r="B75" s="4"/>
      <c r="D75" s="72"/>
      <c r="I75" s="3"/>
    </row>
    <row r="76" spans="1:10" ht="18.75">
      <c r="A76" s="1">
        <v>38</v>
      </c>
      <c r="B76" s="62" t="s">
        <v>492</v>
      </c>
      <c r="D76" s="62" t="s">
        <v>502</v>
      </c>
      <c r="E76" s="3">
        <v>3</v>
      </c>
      <c r="F76" s="2" t="s">
        <v>564</v>
      </c>
      <c r="H76" s="62" t="s">
        <v>501</v>
      </c>
      <c r="I76" s="3">
        <v>3</v>
      </c>
      <c r="J76" s="2" t="s">
        <v>545</v>
      </c>
    </row>
    <row r="77" spans="1:9" ht="13.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487</v>
      </c>
      <c r="D78" s="62" t="s">
        <v>503</v>
      </c>
      <c r="E78" s="3">
        <v>3</v>
      </c>
      <c r="F78" s="2" t="s">
        <v>564</v>
      </c>
      <c r="H78" s="62" t="s">
        <v>502</v>
      </c>
      <c r="I78" s="3">
        <v>3</v>
      </c>
      <c r="J78" s="2" t="s">
        <v>545</v>
      </c>
    </row>
    <row r="79" spans="1:9" ht="13.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479</v>
      </c>
      <c r="D80" s="62" t="s">
        <v>279</v>
      </c>
      <c r="E80" s="3">
        <v>3</v>
      </c>
      <c r="F80" s="2" t="s">
        <v>565</v>
      </c>
      <c r="H80" s="62" t="s">
        <v>503</v>
      </c>
      <c r="I80" s="3">
        <v>3</v>
      </c>
      <c r="J80" s="2" t="s">
        <v>545</v>
      </c>
    </row>
    <row r="81" spans="1:9" ht="13.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512</v>
      </c>
      <c r="D82" s="62" t="s">
        <v>504</v>
      </c>
      <c r="E82" s="3">
        <v>3</v>
      </c>
      <c r="F82" s="2" t="s">
        <v>565</v>
      </c>
      <c r="H82" s="62" t="s">
        <v>279</v>
      </c>
      <c r="I82" s="3">
        <v>3</v>
      </c>
      <c r="J82" s="2" t="s">
        <v>546</v>
      </c>
    </row>
    <row r="83" spans="1:9" ht="13.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539</v>
      </c>
      <c r="D84" s="62" t="s">
        <v>531</v>
      </c>
      <c r="E84" s="3">
        <v>3</v>
      </c>
      <c r="F84" s="2" t="s">
        <v>565</v>
      </c>
      <c r="H84" s="62" t="s">
        <v>504</v>
      </c>
      <c r="I84" s="3">
        <v>3</v>
      </c>
      <c r="J84" s="2" t="s">
        <v>546</v>
      </c>
    </row>
    <row r="85" spans="1:9" ht="13.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534</v>
      </c>
      <c r="D86" s="62" t="s">
        <v>518</v>
      </c>
      <c r="E86" s="3">
        <v>3</v>
      </c>
      <c r="F86" s="2" t="s">
        <v>566</v>
      </c>
      <c r="H86" s="62" t="s">
        <v>531</v>
      </c>
      <c r="I86" s="3">
        <v>3</v>
      </c>
      <c r="J86" s="2" t="s">
        <v>546</v>
      </c>
    </row>
    <row r="87" spans="1:9" ht="13.5">
      <c r="A87" s="3"/>
      <c r="B87" s="4"/>
      <c r="D87" s="72"/>
      <c r="I87" s="3"/>
    </row>
    <row r="88" spans="1:10" ht="18.75">
      <c r="A88" s="1">
        <v>44</v>
      </c>
      <c r="B88" s="61" t="s">
        <v>510</v>
      </c>
      <c r="D88" s="62" t="s">
        <v>519</v>
      </c>
      <c r="E88" s="3">
        <v>3</v>
      </c>
      <c r="F88" s="2" t="s">
        <v>566</v>
      </c>
      <c r="H88" s="62" t="s">
        <v>282</v>
      </c>
      <c r="I88" s="3">
        <v>7</v>
      </c>
      <c r="J88" s="2" t="s">
        <v>547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531</v>
      </c>
      <c r="D90" s="63" t="s">
        <v>520</v>
      </c>
      <c r="E90" s="3">
        <v>3</v>
      </c>
      <c r="F90" s="2" t="s">
        <v>566</v>
      </c>
      <c r="H90" s="62" t="s">
        <v>532</v>
      </c>
      <c r="I90" s="3">
        <v>7</v>
      </c>
      <c r="J90" s="2" t="s">
        <v>547</v>
      </c>
    </row>
    <row r="91" spans="1:9" ht="13.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501</v>
      </c>
      <c r="D92" s="62" t="s">
        <v>506</v>
      </c>
      <c r="E92" s="3">
        <v>4</v>
      </c>
      <c r="F92" s="2" t="s">
        <v>567</v>
      </c>
      <c r="H92" s="62" t="s">
        <v>533</v>
      </c>
      <c r="I92" s="3">
        <v>7</v>
      </c>
      <c r="J92" s="2" t="s">
        <v>547</v>
      </c>
    </row>
    <row r="93" spans="1:9" ht="13.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488</v>
      </c>
      <c r="D94" s="62" t="s">
        <v>280</v>
      </c>
      <c r="E94" s="3">
        <v>4</v>
      </c>
      <c r="F94" s="2" t="s">
        <v>567</v>
      </c>
      <c r="H94" s="62" t="s">
        <v>508</v>
      </c>
      <c r="I94" s="3">
        <v>7</v>
      </c>
      <c r="J94" s="2" t="s">
        <v>547</v>
      </c>
    </row>
    <row r="95" spans="1:9" ht="13.5">
      <c r="A95" s="3"/>
      <c r="B95" s="4"/>
      <c r="H95" s="4"/>
      <c r="I95" s="3"/>
    </row>
    <row r="96" spans="1:10" ht="18.75">
      <c r="A96" s="1">
        <v>48</v>
      </c>
      <c r="B96" s="63" t="s">
        <v>511</v>
      </c>
      <c r="D96" s="62" t="s">
        <v>271</v>
      </c>
      <c r="E96" s="3">
        <v>4</v>
      </c>
      <c r="F96" s="2" t="s">
        <v>568</v>
      </c>
      <c r="H96" s="67" t="s">
        <v>505</v>
      </c>
      <c r="I96" s="3">
        <v>7</v>
      </c>
      <c r="J96" s="2" t="s">
        <v>548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537</v>
      </c>
      <c r="D98" s="62" t="s">
        <v>516</v>
      </c>
      <c r="E98" s="3">
        <v>4</v>
      </c>
      <c r="F98" s="2" t="s">
        <v>568</v>
      </c>
      <c r="H98" s="64" t="s">
        <v>281</v>
      </c>
      <c r="I98" s="3">
        <v>7</v>
      </c>
      <c r="J98" s="2" t="s">
        <v>548</v>
      </c>
    </row>
    <row r="99" spans="1:9" ht="13.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507</v>
      </c>
      <c r="E100" s="3">
        <v>4</v>
      </c>
      <c r="F100" s="2" t="s">
        <v>569</v>
      </c>
      <c r="H100" s="64" t="s">
        <v>273</v>
      </c>
      <c r="I100" s="3">
        <v>7</v>
      </c>
      <c r="J100" s="2" t="s">
        <v>548</v>
      </c>
    </row>
    <row r="101" spans="1:9" ht="13.5">
      <c r="A101" s="3"/>
      <c r="B101" s="4"/>
      <c r="D101" s="2"/>
      <c r="I101" s="3"/>
    </row>
    <row r="102" spans="1:10" ht="18.75">
      <c r="A102" s="1">
        <v>51</v>
      </c>
      <c r="B102" s="62" t="s">
        <v>491</v>
      </c>
      <c r="D102" s="62" t="s">
        <v>489</v>
      </c>
      <c r="E102" s="3">
        <v>4</v>
      </c>
      <c r="F102" s="2" t="s">
        <v>570</v>
      </c>
      <c r="H102" s="64" t="s">
        <v>534</v>
      </c>
      <c r="I102" s="3">
        <v>7</v>
      </c>
      <c r="J102" s="2" t="s">
        <v>548</v>
      </c>
    </row>
    <row r="103" spans="1:9" ht="13.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490</v>
      </c>
      <c r="E104" s="3">
        <v>4</v>
      </c>
      <c r="F104" s="2" t="s">
        <v>570</v>
      </c>
      <c r="H104" s="62" t="s">
        <v>506</v>
      </c>
      <c r="I104" s="3">
        <v>4</v>
      </c>
      <c r="J104" s="2" t="s">
        <v>549</v>
      </c>
    </row>
    <row r="105" spans="1:9" ht="13.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498</v>
      </c>
      <c r="D106" s="62" t="s">
        <v>491</v>
      </c>
      <c r="E106" s="3">
        <v>4</v>
      </c>
      <c r="F106" s="2" t="s">
        <v>570</v>
      </c>
      <c r="H106" s="62" t="s">
        <v>280</v>
      </c>
      <c r="I106" s="3">
        <v>4</v>
      </c>
      <c r="J106" s="2" t="s">
        <v>549</v>
      </c>
    </row>
    <row r="107" spans="1:9" ht="13.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492</v>
      </c>
      <c r="E108" s="3">
        <v>4</v>
      </c>
      <c r="F108" s="2" t="s">
        <v>570</v>
      </c>
      <c r="H108" s="61" t="s">
        <v>510</v>
      </c>
      <c r="I108" s="3">
        <v>1</v>
      </c>
      <c r="J108" s="2" t="s">
        <v>550</v>
      </c>
    </row>
    <row r="109" spans="1:9" ht="13.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512</v>
      </c>
      <c r="E110" s="3">
        <v>5</v>
      </c>
      <c r="F110" s="2" t="s">
        <v>571</v>
      </c>
      <c r="H110" s="62" t="s">
        <v>535</v>
      </c>
      <c r="I110" s="3">
        <v>1</v>
      </c>
      <c r="J110" s="2" t="s">
        <v>550</v>
      </c>
    </row>
    <row r="111" spans="1:9" ht="13.5">
      <c r="A111" s="3"/>
      <c r="B111" s="4"/>
      <c r="D111" s="72"/>
      <c r="I111" s="3"/>
    </row>
    <row r="112" spans="1:10" ht="18.75">
      <c r="A112" s="1">
        <v>56</v>
      </c>
      <c r="B112" s="62" t="s">
        <v>502</v>
      </c>
      <c r="D112" s="62" t="s">
        <v>513</v>
      </c>
      <c r="E112" s="3">
        <v>5</v>
      </c>
      <c r="F112" s="2" t="s">
        <v>571</v>
      </c>
      <c r="H112" s="42" t="s">
        <v>509</v>
      </c>
      <c r="I112" s="3">
        <v>7</v>
      </c>
      <c r="J112" s="2" t="s">
        <v>551</v>
      </c>
    </row>
    <row r="113" spans="1:9" ht="13.5">
      <c r="A113" s="3"/>
      <c r="B113" s="4"/>
      <c r="D113" s="72"/>
      <c r="I113" s="3"/>
    </row>
    <row r="114" spans="1:10" ht="18.75">
      <c r="A114" s="1">
        <v>57</v>
      </c>
      <c r="B114" s="62" t="s">
        <v>475</v>
      </c>
      <c r="D114" s="62" t="s">
        <v>514</v>
      </c>
      <c r="E114" s="3">
        <v>5</v>
      </c>
      <c r="F114" s="2" t="s">
        <v>571</v>
      </c>
      <c r="H114" s="62" t="s">
        <v>524</v>
      </c>
      <c r="I114" s="3">
        <v>5</v>
      </c>
      <c r="J114" s="2" t="s">
        <v>552</v>
      </c>
    </row>
    <row r="115" spans="1:9" ht="13.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535</v>
      </c>
      <c r="D116" s="61" t="s">
        <v>515</v>
      </c>
      <c r="E116" s="3">
        <v>5</v>
      </c>
      <c r="F116" s="2" t="s">
        <v>571</v>
      </c>
      <c r="H116" s="62" t="s">
        <v>536</v>
      </c>
      <c r="I116" s="3">
        <v>5</v>
      </c>
      <c r="J116" s="2" t="s">
        <v>552</v>
      </c>
    </row>
    <row r="117" spans="1:9" ht="13.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540</v>
      </c>
      <c r="E118" s="75">
        <v>5</v>
      </c>
      <c r="F118" s="2" t="s">
        <v>571</v>
      </c>
      <c r="H118" s="62" t="s">
        <v>537</v>
      </c>
      <c r="I118" s="3">
        <v>5</v>
      </c>
      <c r="J118" s="2" t="s">
        <v>552</v>
      </c>
    </row>
    <row r="119" spans="1:9" ht="13.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524</v>
      </c>
      <c r="E120" s="3">
        <v>5</v>
      </c>
      <c r="F120" s="2" t="s">
        <v>552</v>
      </c>
      <c r="H120" s="62" t="s">
        <v>517</v>
      </c>
      <c r="I120" s="3">
        <v>5</v>
      </c>
      <c r="J120" s="2" t="s">
        <v>552</v>
      </c>
    </row>
    <row r="121" spans="1:9" ht="13.5">
      <c r="A121" s="3"/>
      <c r="B121" s="4"/>
      <c r="D121" s="72"/>
      <c r="I121" s="3"/>
    </row>
    <row r="122" spans="1:10" ht="18.75">
      <c r="A122" s="1">
        <v>61</v>
      </c>
      <c r="B122" s="62" t="s">
        <v>513</v>
      </c>
      <c r="C122" s="1"/>
      <c r="D122" s="62" t="s">
        <v>536</v>
      </c>
      <c r="E122" s="3">
        <v>5</v>
      </c>
      <c r="F122" s="2" t="s">
        <v>552</v>
      </c>
      <c r="H122" s="63" t="s">
        <v>511</v>
      </c>
      <c r="I122" s="3">
        <v>1</v>
      </c>
      <c r="J122" s="2" t="s">
        <v>553</v>
      </c>
    </row>
    <row r="123" spans="1:9" ht="13.5">
      <c r="A123" s="3"/>
      <c r="B123" s="4"/>
      <c r="D123" s="73"/>
      <c r="I123" s="3"/>
    </row>
    <row r="124" spans="1:10" ht="18.75">
      <c r="A124" s="1">
        <v>62</v>
      </c>
      <c r="B124" s="61" t="s">
        <v>521</v>
      </c>
      <c r="C124" s="1"/>
      <c r="D124" s="62" t="s">
        <v>537</v>
      </c>
      <c r="E124" s="3">
        <v>5</v>
      </c>
      <c r="F124" s="2" t="s">
        <v>552</v>
      </c>
      <c r="H124" s="62" t="s">
        <v>512</v>
      </c>
      <c r="I124" s="3">
        <v>5</v>
      </c>
      <c r="J124" s="2" t="s">
        <v>554</v>
      </c>
    </row>
    <row r="125" spans="1:9" ht="13.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516</v>
      </c>
      <c r="C126" s="1"/>
      <c r="D126" s="62" t="s">
        <v>517</v>
      </c>
      <c r="E126" s="3">
        <v>5</v>
      </c>
      <c r="F126" s="2" t="s">
        <v>552</v>
      </c>
      <c r="H126" s="62" t="s">
        <v>513</v>
      </c>
      <c r="I126" s="3">
        <v>5</v>
      </c>
      <c r="J126" s="2" t="s">
        <v>554</v>
      </c>
    </row>
    <row r="127" spans="1:9" ht="13.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483</v>
      </c>
      <c r="C128" s="1"/>
      <c r="D128" s="61" t="s">
        <v>562</v>
      </c>
      <c r="E128" s="3">
        <v>6</v>
      </c>
      <c r="F128" s="2" t="s">
        <v>572</v>
      </c>
      <c r="H128" s="62" t="s">
        <v>514</v>
      </c>
      <c r="I128" s="3">
        <v>5</v>
      </c>
      <c r="J128" s="2" t="s">
        <v>554</v>
      </c>
    </row>
    <row r="129" spans="1:9" ht="13.5">
      <c r="A129" s="3"/>
      <c r="B129" s="4"/>
      <c r="H129" s="74"/>
      <c r="I129" s="3"/>
    </row>
    <row r="130" spans="1:10" ht="18.75">
      <c r="A130" s="1">
        <v>65</v>
      </c>
      <c r="B130" s="63" t="s">
        <v>496</v>
      </c>
      <c r="D130" s="62" t="s">
        <v>538</v>
      </c>
      <c r="E130" s="3">
        <v>6</v>
      </c>
      <c r="F130" s="2" t="s">
        <v>557</v>
      </c>
      <c r="H130" s="61" t="s">
        <v>515</v>
      </c>
      <c r="I130" s="3">
        <v>5</v>
      </c>
      <c r="J130" s="2" t="s">
        <v>554</v>
      </c>
    </row>
    <row r="131" spans="1:9" ht="13.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557</v>
      </c>
      <c r="H132" s="62" t="s">
        <v>271</v>
      </c>
      <c r="I132" s="3">
        <v>4</v>
      </c>
      <c r="J132" s="2" t="s">
        <v>555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519</v>
      </c>
      <c r="D134" s="61" t="s">
        <v>521</v>
      </c>
      <c r="E134" s="3">
        <v>6</v>
      </c>
      <c r="F134" s="2" t="s">
        <v>557</v>
      </c>
      <c r="H134" s="62" t="s">
        <v>516</v>
      </c>
      <c r="I134" s="3">
        <v>4</v>
      </c>
      <c r="J134" s="2" t="s">
        <v>555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481</v>
      </c>
      <c r="D136" s="61" t="s">
        <v>278</v>
      </c>
      <c r="E136" s="3">
        <v>6</v>
      </c>
      <c r="F136" s="2" t="s">
        <v>557</v>
      </c>
      <c r="H136" s="62" t="s">
        <v>518</v>
      </c>
      <c r="I136" s="3">
        <v>3</v>
      </c>
      <c r="J136" s="2" t="s">
        <v>556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522</v>
      </c>
      <c r="E138" s="3">
        <v>6</v>
      </c>
      <c r="F138" s="2" t="s">
        <v>559</v>
      </c>
      <c r="H138" s="62" t="s">
        <v>519</v>
      </c>
      <c r="I138" s="3">
        <v>3</v>
      </c>
      <c r="J138" s="2" t="s">
        <v>556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507</v>
      </c>
      <c r="D140" s="62" t="s">
        <v>284</v>
      </c>
      <c r="E140" s="3">
        <v>6</v>
      </c>
      <c r="F140" s="2" t="s">
        <v>559</v>
      </c>
      <c r="H140" s="63" t="s">
        <v>520</v>
      </c>
      <c r="I140" s="3">
        <v>3</v>
      </c>
      <c r="J140" s="2" t="s">
        <v>556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536</v>
      </c>
      <c r="D142" s="63" t="s">
        <v>523</v>
      </c>
      <c r="E142" s="3">
        <v>6</v>
      </c>
      <c r="F142" s="2" t="s">
        <v>559</v>
      </c>
      <c r="H142" s="61" t="s">
        <v>562</v>
      </c>
      <c r="I142" s="3">
        <v>6</v>
      </c>
      <c r="J142" s="2" t="s">
        <v>563</v>
      </c>
    </row>
    <row r="143" spans="1:9" ht="13.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539</v>
      </c>
      <c r="E144" s="3">
        <v>6</v>
      </c>
      <c r="F144" s="2" t="s">
        <v>559</v>
      </c>
      <c r="H144" s="62" t="s">
        <v>538</v>
      </c>
      <c r="I144" s="3">
        <v>6</v>
      </c>
      <c r="J144" s="2" t="s">
        <v>557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504</v>
      </c>
      <c r="D146" s="62" t="s">
        <v>282</v>
      </c>
      <c r="E146" s="3">
        <v>7</v>
      </c>
      <c r="F146" s="2" t="s">
        <v>547</v>
      </c>
      <c r="H146" s="61" t="s">
        <v>272</v>
      </c>
      <c r="I146" s="3">
        <v>6</v>
      </c>
      <c r="J146" s="2" t="s">
        <v>557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523</v>
      </c>
      <c r="D148" s="62" t="s">
        <v>532</v>
      </c>
      <c r="E148" s="3">
        <v>7</v>
      </c>
      <c r="F148" s="2" t="s">
        <v>547</v>
      </c>
      <c r="H148" s="61" t="s">
        <v>521</v>
      </c>
      <c r="I148" s="3">
        <v>6</v>
      </c>
      <c r="J148" s="2" t="s">
        <v>557</v>
      </c>
    </row>
    <row r="149" spans="1:9" ht="13.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478</v>
      </c>
      <c r="C150" s="1"/>
      <c r="D150" s="62" t="s">
        <v>533</v>
      </c>
      <c r="E150" s="3">
        <v>7</v>
      </c>
      <c r="F150" s="2" t="s">
        <v>547</v>
      </c>
      <c r="H150" s="61" t="s">
        <v>278</v>
      </c>
      <c r="I150" s="3">
        <v>6</v>
      </c>
      <c r="J150" s="2" t="s">
        <v>557</v>
      </c>
    </row>
    <row r="151" spans="1:9" ht="13.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529</v>
      </c>
      <c r="C152" s="1"/>
      <c r="D152" s="62" t="s">
        <v>508</v>
      </c>
      <c r="E152" s="3">
        <v>7</v>
      </c>
      <c r="F152" s="2" t="s">
        <v>547</v>
      </c>
      <c r="H152" s="62" t="s">
        <v>507</v>
      </c>
      <c r="I152" s="3">
        <v>4</v>
      </c>
      <c r="J152" s="2" t="s">
        <v>558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499</v>
      </c>
      <c r="C154" s="1"/>
      <c r="D154" s="65" t="s">
        <v>505</v>
      </c>
      <c r="E154" s="3">
        <v>7</v>
      </c>
      <c r="F154" s="2" t="s">
        <v>574</v>
      </c>
      <c r="H154" s="62" t="s">
        <v>522</v>
      </c>
      <c r="I154" s="3">
        <v>6</v>
      </c>
      <c r="J154" s="2" t="s">
        <v>559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575</v>
      </c>
      <c r="H156" s="62" t="s">
        <v>284</v>
      </c>
      <c r="I156" s="3">
        <v>6</v>
      </c>
      <c r="J156" s="2" t="s">
        <v>559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485</v>
      </c>
      <c r="C158" s="1"/>
      <c r="D158" s="62" t="s">
        <v>273</v>
      </c>
      <c r="E158" s="3">
        <v>7</v>
      </c>
      <c r="F158" s="2" t="s">
        <v>575</v>
      </c>
      <c r="H158" s="63" t="s">
        <v>523</v>
      </c>
      <c r="I158" s="3">
        <v>6</v>
      </c>
      <c r="J158" s="2" t="s">
        <v>559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505</v>
      </c>
      <c r="C160" s="1"/>
      <c r="D160" s="62" t="s">
        <v>534</v>
      </c>
      <c r="E160" s="3">
        <v>7</v>
      </c>
      <c r="F160" s="2" t="s">
        <v>575</v>
      </c>
      <c r="H160" s="62" t="s">
        <v>539</v>
      </c>
      <c r="I160" s="3">
        <v>6</v>
      </c>
      <c r="J160" s="2" t="s">
        <v>559</v>
      </c>
    </row>
    <row r="161" spans="1:9" ht="13.5">
      <c r="A161" s="3"/>
      <c r="B161" s="4"/>
      <c r="D161" s="72"/>
      <c r="I161" s="3"/>
    </row>
    <row r="162" spans="1:10" ht="18.75">
      <c r="A162" s="1">
        <v>81</v>
      </c>
      <c r="B162" s="61" t="s">
        <v>515</v>
      </c>
      <c r="C162" s="1"/>
      <c r="D162" s="61" t="s">
        <v>509</v>
      </c>
      <c r="E162" s="3">
        <v>7</v>
      </c>
      <c r="F162" s="2" t="s">
        <v>573</v>
      </c>
      <c r="H162" s="62" t="s">
        <v>540</v>
      </c>
      <c r="I162" s="75">
        <v>5</v>
      </c>
      <c r="J162" s="2" t="s">
        <v>560</v>
      </c>
    </row>
    <row r="163" ht="13.5">
      <c r="B163" s="4"/>
    </row>
    <row r="164" ht="18.75">
      <c r="B164" s="42"/>
    </row>
    <row r="165" ht="13.5">
      <c r="B165" s="4"/>
    </row>
    <row r="166" ht="18.75">
      <c r="B166" s="42"/>
    </row>
    <row r="167" ht="13.5">
      <c r="B167" s="4"/>
    </row>
    <row r="168" ht="18.75">
      <c r="B168" s="42"/>
    </row>
    <row r="169" ht="13.5">
      <c r="B169" s="4"/>
    </row>
    <row r="170" ht="18.75">
      <c r="B170" s="42"/>
    </row>
    <row r="171" ht="13.5">
      <c r="B171" s="4"/>
    </row>
    <row r="172" ht="18.75">
      <c r="B172" s="42"/>
    </row>
    <row r="173" ht="13.5">
      <c r="B173" s="4"/>
    </row>
    <row r="174" ht="18.75">
      <c r="B174" s="42"/>
    </row>
    <row r="175" ht="13.5">
      <c r="B175" s="4"/>
    </row>
    <row r="176" ht="18.75">
      <c r="B176" s="42"/>
    </row>
    <row r="177" ht="13.5">
      <c r="B177" s="4"/>
    </row>
    <row r="178" ht="18.75">
      <c r="B178" s="42"/>
    </row>
    <row r="179" ht="13.5">
      <c r="B179" s="4"/>
    </row>
    <row r="180" ht="18.75">
      <c r="B180" s="42"/>
    </row>
    <row r="181" ht="13.5">
      <c r="B181" s="4"/>
    </row>
    <row r="182" ht="18.75">
      <c r="B182" s="42"/>
    </row>
    <row r="183" ht="13.5">
      <c r="B183" s="4"/>
    </row>
    <row r="184" ht="18.75">
      <c r="B184" s="42"/>
    </row>
    <row r="185" ht="13.5">
      <c r="B185" s="4"/>
    </row>
    <row r="186" ht="18.75">
      <c r="B186" s="42"/>
    </row>
    <row r="187" ht="13.5">
      <c r="B187" s="4"/>
    </row>
    <row r="188" ht="18.75">
      <c r="B188" s="42"/>
    </row>
    <row r="189" ht="13.5">
      <c r="B189" s="4"/>
    </row>
    <row r="190" ht="18.75">
      <c r="B190" s="42"/>
    </row>
    <row r="191" ht="13.5">
      <c r="B191" s="4"/>
    </row>
    <row r="192" ht="17.25">
      <c r="B192" s="43"/>
    </row>
    <row r="193" ht="13.5">
      <c r="B193" s="4"/>
    </row>
    <row r="194" ht="18.75">
      <c r="B194" s="42"/>
    </row>
    <row r="195" ht="13.5">
      <c r="B195" s="4"/>
    </row>
    <row r="196" ht="18.75">
      <c r="B196" s="42"/>
    </row>
    <row r="197" ht="13.5">
      <c r="B197" s="4"/>
    </row>
    <row r="198" ht="18.75">
      <c r="B198" s="42"/>
    </row>
    <row r="199" ht="13.5">
      <c r="B199" s="4"/>
    </row>
    <row r="200" ht="18.75">
      <c r="B200" s="42"/>
    </row>
    <row r="201" ht="13.5">
      <c r="B201" s="4"/>
    </row>
    <row r="202" ht="18.75">
      <c r="B202" s="44"/>
    </row>
    <row r="203" ht="13.5">
      <c r="B203" s="4"/>
    </row>
    <row r="204" ht="18.75">
      <c r="B204" s="42"/>
    </row>
    <row r="205" ht="13.5">
      <c r="B205" s="4"/>
    </row>
    <row r="206" ht="18.75">
      <c r="B206" s="42"/>
    </row>
    <row r="207" ht="13.5">
      <c r="B207" s="4"/>
    </row>
    <row r="208" ht="17.25">
      <c r="B208" s="43"/>
    </row>
    <row r="209" ht="13.5">
      <c r="B209" s="4"/>
    </row>
    <row r="210" ht="18.75">
      <c r="B210" s="42"/>
    </row>
    <row r="211" ht="13.5">
      <c r="B211" s="4"/>
    </row>
    <row r="212" ht="18.75">
      <c r="B212" s="42"/>
    </row>
    <row r="213" ht="13.5">
      <c r="B213" s="4"/>
    </row>
    <row r="214" ht="18.75">
      <c r="B214" s="42"/>
    </row>
    <row r="215" ht="13.5">
      <c r="B215" s="4"/>
    </row>
    <row r="216" ht="18.75">
      <c r="B216" s="42"/>
    </row>
    <row r="217" ht="13.5">
      <c r="B217" s="4"/>
    </row>
    <row r="218" ht="18.75">
      <c r="B218" s="42"/>
    </row>
    <row r="219" ht="13.5">
      <c r="B219" s="4"/>
    </row>
    <row r="220" ht="18.75">
      <c r="B220" s="42"/>
    </row>
    <row r="221" ht="13.5">
      <c r="B221" s="4"/>
    </row>
    <row r="222" ht="18.75">
      <c r="B222" s="42"/>
    </row>
    <row r="223" ht="13.5">
      <c r="B223" s="4"/>
    </row>
    <row r="224" ht="18.75">
      <c r="B224" s="42"/>
    </row>
    <row r="225" ht="13.5">
      <c r="B225" s="4"/>
    </row>
    <row r="226" ht="18.75">
      <c r="B226" s="42"/>
    </row>
    <row r="227" ht="13.5">
      <c r="B227" s="4"/>
    </row>
    <row r="228" ht="18.75">
      <c r="B228" s="42"/>
    </row>
    <row r="229" ht="13.5">
      <c r="B229" s="4"/>
    </row>
    <row r="230" ht="18.75">
      <c r="B230" s="42"/>
    </row>
    <row r="231" ht="13.5">
      <c r="B231" s="4"/>
    </row>
    <row r="232" ht="18.75">
      <c r="B232" s="42"/>
    </row>
    <row r="233" ht="13.5">
      <c r="B233" s="4"/>
    </row>
    <row r="234" ht="18.75">
      <c r="B234" s="42"/>
    </row>
    <row r="235" ht="13.5">
      <c r="B235" s="4"/>
    </row>
    <row r="236" ht="18.75">
      <c r="B236" s="42"/>
    </row>
    <row r="237" ht="13.5">
      <c r="B237" s="4"/>
    </row>
    <row r="238" ht="18.75">
      <c r="B238" s="42"/>
    </row>
    <row r="239" ht="13.5">
      <c r="B239" s="4"/>
    </row>
    <row r="240" ht="18.75">
      <c r="B240" s="42"/>
    </row>
    <row r="241" ht="13.5">
      <c r="B241" s="4"/>
    </row>
    <row r="242" ht="18.75">
      <c r="B242" s="42"/>
    </row>
    <row r="243" ht="13.5">
      <c r="B243" s="4"/>
    </row>
    <row r="244" ht="18.75">
      <c r="B244" s="42"/>
    </row>
    <row r="245" ht="13.5">
      <c r="B245" s="4"/>
    </row>
    <row r="246" ht="18.75">
      <c r="B246" s="42"/>
    </row>
    <row r="247" ht="13.5">
      <c r="B247" s="4"/>
    </row>
    <row r="248" ht="18.75">
      <c r="B248" s="42"/>
    </row>
    <row r="249" ht="13.5">
      <c r="B249" s="4"/>
    </row>
    <row r="250" ht="18.75">
      <c r="B250" s="42"/>
    </row>
    <row r="251" ht="13.5">
      <c r="B251" s="4"/>
    </row>
    <row r="252" ht="18.75">
      <c r="B252" s="42"/>
    </row>
    <row r="253" ht="13.5">
      <c r="B253" s="4"/>
    </row>
    <row r="254" ht="18.75">
      <c r="B254" s="42"/>
    </row>
    <row r="255" ht="13.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2015-02-15T10:15:36Z</cp:lastPrinted>
  <dcterms:created xsi:type="dcterms:W3CDTF">1998-10-18T23:17:38Z</dcterms:created>
  <dcterms:modified xsi:type="dcterms:W3CDTF">2015-03-16T00:56:04Z</dcterms:modified>
  <cp:category/>
  <cp:version/>
  <cp:contentType/>
  <cp:contentStatus/>
</cp:coreProperties>
</file>