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0" windowWidth="12510" windowHeight="9390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<sst xmlns="http://schemas.openxmlformats.org/spreadsheetml/2006/main" count="2342" uniqueCount="638">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</sst>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30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80" zoomScaleNormal="80" zoomScaleSheetLayoutView="80" zoomScalePageLayoutView="0" workbookViewId="0" topLeftCell="A232">
      <selection activeCell="AF55" sqref="AF55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19" t="str">
        <f>+IF(B3="","",+B3)</f>
        <v>レッドサンズ</v>
      </c>
      <c r="D2" s="120"/>
      <c r="E2" s="121"/>
      <c r="F2" s="119" t="str">
        <f>+IF(B5="","",+B5)</f>
        <v>高輪クラブ</v>
      </c>
      <c r="G2" s="120"/>
      <c r="H2" s="121"/>
      <c r="I2" s="119" t="str">
        <f>+IF(B7="","",+B7)</f>
        <v>新宿ドリーム</v>
      </c>
      <c r="J2" s="120"/>
      <c r="K2" s="121"/>
      <c r="L2" s="119" t="str">
        <f>+IF(B9="","",+B9)</f>
        <v>赤塚アントラーズ</v>
      </c>
      <c r="M2" s="120"/>
      <c r="N2" s="121"/>
      <c r="O2" s="119" t="str">
        <f>+IF(B11="","",+B11)</f>
        <v>興宮ファイターズ</v>
      </c>
      <c r="P2" s="120"/>
      <c r="Q2" s="121"/>
      <c r="R2" s="119" t="str">
        <f>+IF(B13="","",+B13)</f>
        <v>入谷レッズ</v>
      </c>
      <c r="S2" s="120"/>
      <c r="T2" s="121"/>
      <c r="U2" s="119" t="str">
        <f>+IF(B15="","",+B15)</f>
        <v>葛飾アニマルズ</v>
      </c>
      <c r="V2" s="120"/>
      <c r="W2" s="121"/>
      <c r="X2" s="119" t="str">
        <f>+IF(B17="","",+B17)</f>
        <v>出雲ライオンズ</v>
      </c>
      <c r="Y2" s="120"/>
      <c r="Z2" s="121"/>
      <c r="AA2" s="119" t="str">
        <f>+IF(B19="","",+B19)</f>
        <v>八潮ドリームキッズ</v>
      </c>
      <c r="AB2" s="120"/>
      <c r="AC2" s="12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16">
        <v>1</v>
      </c>
      <c r="B3" s="117" t="str">
        <f>IF(データ２!B2="","",VLOOKUP(A3,データ２!$A$2:$B$162,2))</f>
        <v>レッドサンズ</v>
      </c>
      <c r="C3" s="110" t="s">
        <v>32</v>
      </c>
      <c r="D3" s="111"/>
      <c r="E3" s="112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22" t="s">
        <v>34</v>
      </c>
      <c r="Y3" s="23" t="s">
        <v>33</v>
      </c>
      <c r="Z3" s="24">
        <v>5</v>
      </c>
      <c r="AA3" s="82"/>
      <c r="AB3" s="83"/>
      <c r="AC3" s="84"/>
      <c r="AD3" s="108">
        <f>COUNTIF(C3:AC4,"○")</f>
        <v>6</v>
      </c>
      <c r="AE3" s="106">
        <f>COUNTIF(C3:AC4,"●")</f>
        <v>0</v>
      </c>
      <c r="AF3" s="106">
        <f>COUNTIF(C3:AC4,"△")</f>
        <v>0</v>
      </c>
      <c r="AG3" s="106">
        <f>+AD3*3+AF3*1</f>
        <v>18</v>
      </c>
      <c r="AH3" s="106">
        <v>14</v>
      </c>
      <c r="AI3" s="106">
        <f>+C4+F4+I4+L4+O4+R4+U4+AA4</f>
        <v>80</v>
      </c>
      <c r="AJ3" s="106">
        <f>+RANK(AG3,$AG$3:$AG$20,0)</f>
        <v>1</v>
      </c>
    </row>
    <row r="4" spans="1:36" ht="15.75" customHeight="1">
      <c r="A4" s="116"/>
      <c r="B4" s="118"/>
      <c r="C4" s="113"/>
      <c r="D4" s="114"/>
      <c r="E4" s="115"/>
      <c r="F4" s="85">
        <v>5</v>
      </c>
      <c r="G4" s="86" t="s">
        <v>583</v>
      </c>
      <c r="H4" s="87">
        <v>4</v>
      </c>
      <c r="I4" s="85">
        <v>12</v>
      </c>
      <c r="J4" s="86" t="s">
        <v>596</v>
      </c>
      <c r="K4" s="87">
        <v>0</v>
      </c>
      <c r="L4" s="25"/>
      <c r="M4" s="26" t="s">
        <v>33</v>
      </c>
      <c r="N4" s="27"/>
      <c r="O4" s="85">
        <v>9</v>
      </c>
      <c r="P4" s="86" t="s">
        <v>598</v>
      </c>
      <c r="Q4" s="87">
        <v>1</v>
      </c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25"/>
      <c r="Y4" s="26" t="s">
        <v>33</v>
      </c>
      <c r="Z4" s="27"/>
      <c r="AA4" s="85">
        <v>9</v>
      </c>
      <c r="AB4" s="86" t="s">
        <v>583</v>
      </c>
      <c r="AC4" s="87">
        <v>3</v>
      </c>
      <c r="AD4" s="109"/>
      <c r="AE4" s="107"/>
      <c r="AF4" s="107"/>
      <c r="AG4" s="107"/>
      <c r="AH4" s="107"/>
      <c r="AI4" s="107"/>
      <c r="AJ4" s="107"/>
    </row>
    <row r="5" spans="1:36" ht="15.75" customHeight="1">
      <c r="A5" s="116">
        <v>2</v>
      </c>
      <c r="B5" s="117" t="str">
        <f>IF(データ２!B4="","",VLOOKUP(A5,データ２!$A$2:$B$162,2))</f>
        <v>高輪クラブ</v>
      </c>
      <c r="C5" s="76"/>
      <c r="D5" s="77"/>
      <c r="E5" s="78"/>
      <c r="F5" s="110" t="s">
        <v>32</v>
      </c>
      <c r="G5" s="111"/>
      <c r="H5" s="112"/>
      <c r="I5" s="82"/>
      <c r="J5" s="83"/>
      <c r="K5" s="84"/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82"/>
      <c r="S5" s="83"/>
      <c r="T5" s="84"/>
      <c r="U5" s="22" t="s">
        <v>34</v>
      </c>
      <c r="V5" s="23" t="s">
        <v>33</v>
      </c>
      <c r="W5" s="24">
        <v>6</v>
      </c>
      <c r="X5" s="82"/>
      <c r="Y5" s="83"/>
      <c r="Z5" s="84"/>
      <c r="AA5" s="22" t="s">
        <v>34</v>
      </c>
      <c r="AB5" s="23" t="s">
        <v>33</v>
      </c>
      <c r="AC5" s="24">
        <v>9</v>
      </c>
      <c r="AD5" s="108">
        <f>COUNTIF(C5:AC6,"○")</f>
        <v>3</v>
      </c>
      <c r="AE5" s="106">
        <f>COUNTIF(C5:AC6,"●")</f>
        <v>1</v>
      </c>
      <c r="AF5" s="106">
        <f>COUNTIF(C5:AC6,"△")</f>
        <v>0</v>
      </c>
      <c r="AG5" s="106">
        <f>+AD5*3+AF5*1</f>
        <v>9</v>
      </c>
      <c r="AH5" s="106">
        <v>10</v>
      </c>
      <c r="AI5" s="106">
        <v>43</v>
      </c>
      <c r="AJ5" s="106">
        <v>2</v>
      </c>
    </row>
    <row r="6" spans="1:36" ht="15.75" customHeight="1">
      <c r="A6" s="116"/>
      <c r="B6" s="118"/>
      <c r="C6" s="79">
        <v>4</v>
      </c>
      <c r="D6" s="80" t="s">
        <v>581</v>
      </c>
      <c r="E6" s="81">
        <v>5</v>
      </c>
      <c r="F6" s="113"/>
      <c r="G6" s="114"/>
      <c r="H6" s="115"/>
      <c r="I6" s="85">
        <v>15</v>
      </c>
      <c r="J6" s="86" t="s">
        <v>636</v>
      </c>
      <c r="K6" s="87">
        <v>1</v>
      </c>
      <c r="L6" s="25"/>
      <c r="M6" s="26" t="s">
        <v>33</v>
      </c>
      <c r="N6" s="27"/>
      <c r="O6" s="25"/>
      <c r="P6" s="26" t="s">
        <v>33</v>
      </c>
      <c r="Q6" s="27"/>
      <c r="R6" s="85">
        <v>11</v>
      </c>
      <c r="S6" s="86" t="s">
        <v>634</v>
      </c>
      <c r="T6" s="87">
        <v>1</v>
      </c>
      <c r="U6" s="25"/>
      <c r="V6" s="26" t="s">
        <v>33</v>
      </c>
      <c r="W6" s="27"/>
      <c r="X6" s="85">
        <v>13</v>
      </c>
      <c r="Y6" s="86" t="s">
        <v>589</v>
      </c>
      <c r="Z6" s="87">
        <v>3</v>
      </c>
      <c r="AA6" s="25"/>
      <c r="AB6" s="26" t="s">
        <v>33</v>
      </c>
      <c r="AC6" s="27"/>
      <c r="AD6" s="109"/>
      <c r="AE6" s="107"/>
      <c r="AF6" s="107"/>
      <c r="AG6" s="107"/>
      <c r="AH6" s="107"/>
      <c r="AI6" s="107"/>
      <c r="AJ6" s="107"/>
    </row>
    <row r="7" spans="1:36" ht="15.75" customHeight="1">
      <c r="A7" s="116">
        <v>3</v>
      </c>
      <c r="B7" s="117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10" t="s">
        <v>32</v>
      </c>
      <c r="J7" s="111"/>
      <c r="K7" s="112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08">
        <f>COUNTIF(C7:AC8,"○")</f>
        <v>2</v>
      </c>
      <c r="AE7" s="106">
        <f>COUNTIF(C7:AC8,"●")</f>
        <v>3</v>
      </c>
      <c r="AF7" s="106">
        <f>COUNTIF(C7:AC8,"△")</f>
        <v>0</v>
      </c>
      <c r="AG7" s="106">
        <f>+AD7*3+AF7*1</f>
        <v>6</v>
      </c>
      <c r="AH7" s="106">
        <v>41</v>
      </c>
      <c r="AI7" s="106">
        <f>+C8+F8+I8+L8+O8+R8+U8+AA8</f>
        <v>19</v>
      </c>
      <c r="AJ7" s="106">
        <v>6</v>
      </c>
    </row>
    <row r="8" spans="1:36" ht="15.75" customHeight="1">
      <c r="A8" s="116"/>
      <c r="B8" s="118"/>
      <c r="C8" s="79">
        <v>0</v>
      </c>
      <c r="D8" s="80" t="s">
        <v>597</v>
      </c>
      <c r="E8" s="81">
        <v>12</v>
      </c>
      <c r="F8" s="79">
        <v>1</v>
      </c>
      <c r="G8" s="80" t="s">
        <v>637</v>
      </c>
      <c r="H8" s="81">
        <v>15</v>
      </c>
      <c r="I8" s="113"/>
      <c r="J8" s="114"/>
      <c r="K8" s="115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612</v>
      </c>
      <c r="AC8" s="87">
        <v>5</v>
      </c>
      <c r="AD8" s="109"/>
      <c r="AE8" s="107"/>
      <c r="AF8" s="107"/>
      <c r="AG8" s="107"/>
      <c r="AH8" s="107"/>
      <c r="AI8" s="107"/>
      <c r="AJ8" s="107"/>
    </row>
    <row r="9" spans="1:36" ht="15.75" customHeight="1">
      <c r="A9" s="116">
        <v>4</v>
      </c>
      <c r="B9" s="117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10" t="s">
        <v>32</v>
      </c>
      <c r="M9" s="111"/>
      <c r="N9" s="112"/>
      <c r="O9" s="76"/>
      <c r="P9" s="77"/>
      <c r="Q9" s="78"/>
      <c r="R9" s="82"/>
      <c r="S9" s="83"/>
      <c r="T9" s="84"/>
      <c r="U9" s="82"/>
      <c r="V9" s="83"/>
      <c r="W9" s="84"/>
      <c r="X9" s="22" t="s">
        <v>34</v>
      </c>
      <c r="Y9" s="23" t="s">
        <v>33</v>
      </c>
      <c r="Z9" s="24">
        <v>17</v>
      </c>
      <c r="AA9" s="82"/>
      <c r="AB9" s="83"/>
      <c r="AC9" s="84"/>
      <c r="AD9" s="108">
        <f>COUNTIF(C9:AC10,"○")</f>
        <v>3</v>
      </c>
      <c r="AE9" s="106">
        <f>COUNTIF(C9:AC10,"●")</f>
        <v>1</v>
      </c>
      <c r="AF9" s="106">
        <f>COUNTIF(C9:AC10,"△")</f>
        <v>0</v>
      </c>
      <c r="AG9" s="106">
        <f>+AD9*3+AF9*1</f>
        <v>9</v>
      </c>
      <c r="AH9" s="106">
        <f>+E10+H10+K10+N10+Q10+T10+W10+AC10</f>
        <v>29</v>
      </c>
      <c r="AI9" s="106">
        <v>45</v>
      </c>
      <c r="AJ9" s="106">
        <v>4</v>
      </c>
    </row>
    <row r="10" spans="1:36" ht="15.75" customHeight="1">
      <c r="A10" s="116"/>
      <c r="B10" s="118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13"/>
      <c r="M10" s="114"/>
      <c r="N10" s="115"/>
      <c r="O10" s="79">
        <v>3</v>
      </c>
      <c r="P10" s="80" t="s">
        <v>590</v>
      </c>
      <c r="Q10" s="81">
        <v>12</v>
      </c>
      <c r="R10" s="85">
        <v>16</v>
      </c>
      <c r="S10" s="86" t="s">
        <v>600</v>
      </c>
      <c r="T10" s="87">
        <v>4</v>
      </c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85">
        <v>10</v>
      </c>
      <c r="AB10" s="86" t="s">
        <v>607</v>
      </c>
      <c r="AC10" s="87">
        <v>9</v>
      </c>
      <c r="AD10" s="109"/>
      <c r="AE10" s="107"/>
      <c r="AF10" s="107"/>
      <c r="AG10" s="107"/>
      <c r="AH10" s="107"/>
      <c r="AI10" s="107"/>
      <c r="AJ10" s="107"/>
    </row>
    <row r="11" spans="1:36" ht="15.75" customHeight="1">
      <c r="A11" s="116">
        <v>5</v>
      </c>
      <c r="B11" s="117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10" t="s">
        <v>32</v>
      </c>
      <c r="P11" s="111"/>
      <c r="Q11" s="112"/>
      <c r="R11" s="82"/>
      <c r="S11" s="83"/>
      <c r="T11" s="84"/>
      <c r="U11" s="22" t="s">
        <v>34</v>
      </c>
      <c r="V11" s="23" t="s">
        <v>33</v>
      </c>
      <c r="W11" s="24">
        <v>18</v>
      </c>
      <c r="X11" s="76"/>
      <c r="Y11" s="77"/>
      <c r="Z11" s="78"/>
      <c r="AA11" s="22" t="s">
        <v>34</v>
      </c>
      <c r="AB11" s="23" t="s">
        <v>33</v>
      </c>
      <c r="AC11" s="24">
        <v>27</v>
      </c>
      <c r="AD11" s="108">
        <f>COUNTIF(C11:AC12,"○")</f>
        <v>3</v>
      </c>
      <c r="AE11" s="106">
        <f>COUNTIF(C11:AC12,"●")</f>
        <v>2</v>
      </c>
      <c r="AF11" s="106">
        <f>COUNTIF(C11:AC12,"△")</f>
        <v>0</v>
      </c>
      <c r="AG11" s="106">
        <f>+AD11*3+AF11*1</f>
        <v>9</v>
      </c>
      <c r="AH11" s="106">
        <v>28</v>
      </c>
      <c r="AI11" s="106">
        <v>36</v>
      </c>
      <c r="AJ11" s="106">
        <v>3</v>
      </c>
    </row>
    <row r="12" spans="1:36" ht="15.75" customHeight="1">
      <c r="A12" s="116"/>
      <c r="B12" s="118"/>
      <c r="C12" s="79">
        <v>1</v>
      </c>
      <c r="D12" s="80" t="s">
        <v>599</v>
      </c>
      <c r="E12" s="81">
        <v>9</v>
      </c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13"/>
      <c r="P12" s="114"/>
      <c r="Q12" s="115"/>
      <c r="R12" s="85">
        <v>15</v>
      </c>
      <c r="S12" s="86" t="s">
        <v>607</v>
      </c>
      <c r="T12" s="87">
        <v>4</v>
      </c>
      <c r="U12" s="25"/>
      <c r="V12" s="26" t="s">
        <v>33</v>
      </c>
      <c r="W12" s="27"/>
      <c r="X12" s="79">
        <v>1</v>
      </c>
      <c r="Y12" s="80" t="s">
        <v>611</v>
      </c>
      <c r="Z12" s="81">
        <v>9</v>
      </c>
      <c r="AA12" s="25"/>
      <c r="AB12" s="26" t="s">
        <v>33</v>
      </c>
      <c r="AC12" s="27"/>
      <c r="AD12" s="109"/>
      <c r="AE12" s="107"/>
      <c r="AF12" s="107"/>
      <c r="AG12" s="107"/>
      <c r="AH12" s="107"/>
      <c r="AI12" s="107"/>
      <c r="AJ12" s="107"/>
    </row>
    <row r="13" spans="1:36" ht="15.75" customHeight="1">
      <c r="A13" s="116">
        <v>6</v>
      </c>
      <c r="B13" s="117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10" t="s">
        <v>32</v>
      </c>
      <c r="S13" s="111"/>
      <c r="T13" s="112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8">
        <f>COUNTIF(C13:AC14,"○")</f>
        <v>0</v>
      </c>
      <c r="AE13" s="106">
        <v>5</v>
      </c>
      <c r="AF13" s="106">
        <f>COUNTIF(C13:AC14,"△")</f>
        <v>0</v>
      </c>
      <c r="AG13" s="106">
        <f>+AD13*3+AF13*1</f>
        <v>0</v>
      </c>
      <c r="AH13" s="106">
        <f>+E14+H14+K14+N14+Q14+T14+W14+AC14</f>
        <v>71</v>
      </c>
      <c r="AI13" s="106">
        <f>+C14+F14+I14+L14+O14+R14+U14+AA14</f>
        <v>14</v>
      </c>
      <c r="AJ13" s="106">
        <v>9</v>
      </c>
    </row>
    <row r="14" spans="1:36" ht="15.75" customHeight="1">
      <c r="A14" s="116"/>
      <c r="B14" s="118"/>
      <c r="C14" s="79">
        <v>3</v>
      </c>
      <c r="D14" s="80" t="s">
        <v>594</v>
      </c>
      <c r="E14" s="81">
        <v>20</v>
      </c>
      <c r="F14" s="79">
        <v>1</v>
      </c>
      <c r="G14" s="80" t="s">
        <v>635</v>
      </c>
      <c r="H14" s="81">
        <v>11</v>
      </c>
      <c r="I14" s="79">
        <v>2</v>
      </c>
      <c r="J14" s="80" t="s">
        <v>581</v>
      </c>
      <c r="K14" s="81">
        <v>9</v>
      </c>
      <c r="L14" s="79">
        <v>4</v>
      </c>
      <c r="M14" s="80" t="s">
        <v>599</v>
      </c>
      <c r="N14" s="81">
        <v>16</v>
      </c>
      <c r="O14" s="79">
        <v>4</v>
      </c>
      <c r="P14" s="80" t="s">
        <v>608</v>
      </c>
      <c r="Q14" s="81">
        <v>15</v>
      </c>
      <c r="R14" s="113"/>
      <c r="S14" s="114"/>
      <c r="T14" s="115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9"/>
      <c r="AE14" s="107"/>
      <c r="AF14" s="107"/>
      <c r="AG14" s="107"/>
      <c r="AH14" s="107"/>
      <c r="AI14" s="107"/>
      <c r="AJ14" s="107"/>
    </row>
    <row r="15" spans="1:36" ht="15.75" customHeight="1">
      <c r="A15" s="116">
        <v>7</v>
      </c>
      <c r="B15" s="117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110" t="s">
        <v>32</v>
      </c>
      <c r="V15" s="111"/>
      <c r="W15" s="112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08">
        <f>COUNTIF(C15:AC16,"○")</f>
        <v>0</v>
      </c>
      <c r="AE15" s="106">
        <f>COUNTIF(C15:AC16,"●")</f>
        <v>3</v>
      </c>
      <c r="AF15" s="106">
        <f>COUNTIF(C15:AC16,"△")</f>
        <v>0</v>
      </c>
      <c r="AG15" s="106">
        <f>+AD15*3+AF15*1</f>
        <v>0</v>
      </c>
      <c r="AH15" s="106">
        <f>+E16+H16+K16+N16+Q16+T16+W16+AC16</f>
        <v>54</v>
      </c>
      <c r="AI15" s="106">
        <f>+C16+F16+I16+L16+O16+R16+U16+AA16</f>
        <v>9</v>
      </c>
      <c r="AJ15" s="106">
        <v>8</v>
      </c>
    </row>
    <row r="16" spans="1:36" ht="15.75" customHeight="1">
      <c r="A16" s="116"/>
      <c r="B16" s="118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13"/>
      <c r="V16" s="114"/>
      <c r="W16" s="115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09"/>
      <c r="AE16" s="107"/>
      <c r="AF16" s="107"/>
      <c r="AG16" s="107"/>
      <c r="AH16" s="107"/>
      <c r="AI16" s="107"/>
      <c r="AJ16" s="107"/>
    </row>
    <row r="17" spans="1:36" ht="15.75" customHeight="1">
      <c r="A17" s="116">
        <v>8</v>
      </c>
      <c r="B17" s="117" t="s">
        <v>490</v>
      </c>
      <c r="C17" s="22" t="s">
        <v>34</v>
      </c>
      <c r="D17" s="23" t="s">
        <v>33</v>
      </c>
      <c r="E17" s="24">
        <v>5</v>
      </c>
      <c r="F17" s="76"/>
      <c r="G17" s="77"/>
      <c r="H17" s="78"/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82"/>
      <c r="P17" s="83"/>
      <c r="Q17" s="84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10" t="s">
        <v>32</v>
      </c>
      <c r="Y17" s="111"/>
      <c r="Z17" s="112"/>
      <c r="AA17" s="82"/>
      <c r="AB17" s="83"/>
      <c r="AC17" s="84"/>
      <c r="AD17" s="108">
        <f>COUNTIF(C17:AC18,"○")</f>
        <v>2</v>
      </c>
      <c r="AE17" s="106">
        <f>COUNTIF(C17:AC18,"●")</f>
        <v>1</v>
      </c>
      <c r="AF17" s="106">
        <f>COUNTIF(C17:AC18,"△")</f>
        <v>0</v>
      </c>
      <c r="AG17" s="106">
        <f>+AD17*3+AF17*1</f>
        <v>6</v>
      </c>
      <c r="AH17" s="106">
        <f>+E18+H18+K18+N18+Q18+T18+W18+AC18</f>
        <v>19</v>
      </c>
      <c r="AI17" s="106">
        <f>+C18+F18+I18+L18+O18+R18+U18+AA18</f>
        <v>22</v>
      </c>
      <c r="AJ17" s="106">
        <v>5</v>
      </c>
    </row>
    <row r="18" spans="1:36" ht="15.75" customHeight="1">
      <c r="A18" s="116"/>
      <c r="B18" s="118"/>
      <c r="C18" s="25"/>
      <c r="D18" s="26" t="s">
        <v>33</v>
      </c>
      <c r="E18" s="27"/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25"/>
      <c r="M18" s="26" t="s">
        <v>33</v>
      </c>
      <c r="N18" s="27"/>
      <c r="O18" s="85">
        <v>9</v>
      </c>
      <c r="P18" s="86" t="s">
        <v>612</v>
      </c>
      <c r="Q18" s="87">
        <v>1</v>
      </c>
      <c r="R18" s="25"/>
      <c r="S18" s="26" t="s">
        <v>33</v>
      </c>
      <c r="T18" s="27"/>
      <c r="U18" s="25"/>
      <c r="V18" s="26" t="s">
        <v>33</v>
      </c>
      <c r="W18" s="27"/>
      <c r="X18" s="113"/>
      <c r="Y18" s="114"/>
      <c r="Z18" s="115"/>
      <c r="AA18" s="85">
        <v>10</v>
      </c>
      <c r="AB18" s="86" t="s">
        <v>591</v>
      </c>
      <c r="AC18" s="87">
        <v>5</v>
      </c>
      <c r="AD18" s="109"/>
      <c r="AE18" s="107"/>
      <c r="AF18" s="107"/>
      <c r="AG18" s="107"/>
      <c r="AH18" s="107"/>
      <c r="AI18" s="107"/>
      <c r="AJ18" s="107"/>
    </row>
    <row r="19" spans="1:36" ht="15.75" customHeight="1">
      <c r="A19" s="116">
        <v>9</v>
      </c>
      <c r="B19" s="117" t="s">
        <v>561</v>
      </c>
      <c r="C19" s="76"/>
      <c r="D19" s="77"/>
      <c r="E19" s="78"/>
      <c r="F19" s="22" t="s">
        <v>34</v>
      </c>
      <c r="G19" s="23" t="s">
        <v>33</v>
      </c>
      <c r="H19" s="24">
        <v>9</v>
      </c>
      <c r="I19" s="76"/>
      <c r="J19" s="77"/>
      <c r="K19" s="78"/>
      <c r="L19" s="76"/>
      <c r="M19" s="77"/>
      <c r="N19" s="78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76"/>
      <c r="Y19" s="77"/>
      <c r="Z19" s="78"/>
      <c r="AA19" s="110" t="s">
        <v>32</v>
      </c>
      <c r="AB19" s="111"/>
      <c r="AC19" s="112"/>
      <c r="AD19" s="108">
        <f>COUNTIF(C19:AC20,"○")</f>
        <v>1</v>
      </c>
      <c r="AE19" s="106">
        <f>COUNTIF(C19:AC20,"●")</f>
        <v>4</v>
      </c>
      <c r="AF19" s="106">
        <f>COUNTIF(C19:AC20,"△")</f>
        <v>0</v>
      </c>
      <c r="AG19" s="106">
        <f>+AD19*3+AF19*1</f>
        <v>3</v>
      </c>
      <c r="AH19" s="106">
        <v>37</v>
      </c>
      <c r="AI19" s="106">
        <v>35</v>
      </c>
      <c r="AJ19" s="106">
        <v>7</v>
      </c>
    </row>
    <row r="20" spans="1:36" ht="15.75" customHeight="1">
      <c r="A20" s="116"/>
      <c r="B20" s="118"/>
      <c r="C20" s="79">
        <v>3</v>
      </c>
      <c r="D20" s="80" t="s">
        <v>581</v>
      </c>
      <c r="E20" s="81">
        <v>9</v>
      </c>
      <c r="F20" s="25"/>
      <c r="G20" s="26" t="s">
        <v>33</v>
      </c>
      <c r="H20" s="27"/>
      <c r="I20" s="79">
        <v>5</v>
      </c>
      <c r="J20" s="80" t="s">
        <v>611</v>
      </c>
      <c r="K20" s="81">
        <v>6</v>
      </c>
      <c r="L20" s="79">
        <v>9</v>
      </c>
      <c r="M20" s="80" t="s">
        <v>608</v>
      </c>
      <c r="N20" s="81">
        <v>10</v>
      </c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13"/>
      <c r="AB20" s="114"/>
      <c r="AC20" s="115"/>
      <c r="AD20" s="109"/>
      <c r="AE20" s="107"/>
      <c r="AF20" s="107"/>
      <c r="AG20" s="107"/>
      <c r="AH20" s="107"/>
      <c r="AI20" s="107"/>
      <c r="AJ20" s="107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20</v>
      </c>
      <c r="AE21" s="16">
        <v>20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3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19" t="str">
        <f>+IF(B34="","",+B34)</f>
        <v>品川ツインバード</v>
      </c>
      <c r="D33" s="120"/>
      <c r="E33" s="121"/>
      <c r="F33" s="119" t="str">
        <f>+IF(B36="","",+B36)</f>
        <v>鎌倉ヴィクトリー</v>
      </c>
      <c r="G33" s="120"/>
      <c r="H33" s="121"/>
      <c r="I33" s="119" t="str">
        <f>+IF(B38="","",+B38)</f>
        <v>船四アタックス</v>
      </c>
      <c r="J33" s="120"/>
      <c r="K33" s="121"/>
      <c r="L33" s="119" t="str">
        <f>+IF(B40="","",+B40)</f>
        <v>東王ジュニア</v>
      </c>
      <c r="M33" s="120"/>
      <c r="N33" s="121"/>
      <c r="O33" s="119" t="str">
        <f>+IF(B42="","",+B42)</f>
        <v>高島エイト</v>
      </c>
      <c r="P33" s="120"/>
      <c r="Q33" s="121"/>
      <c r="R33" s="119" t="str">
        <f>+IF(B44="","",+B44)</f>
        <v>桃五少年野球クラブ</v>
      </c>
      <c r="S33" s="120"/>
      <c r="T33" s="121"/>
      <c r="U33" s="119" t="str">
        <f>+IF(B46="","",+B46)</f>
        <v>レッドファイヤーズ</v>
      </c>
      <c r="V33" s="120"/>
      <c r="W33" s="121"/>
      <c r="X33" s="119" t="str">
        <f>+IF(B48="","",+B48)</f>
        <v>大森ファイターズ</v>
      </c>
      <c r="Y33" s="120"/>
      <c r="Z33" s="121"/>
      <c r="AA33" s="119" t="str">
        <f>+IF(B50="","",+B50)</f>
        <v>新宿サニー</v>
      </c>
      <c r="AB33" s="120"/>
      <c r="AC33" s="121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16">
        <v>10</v>
      </c>
      <c r="B34" s="117" t="str">
        <f>IF(データ２!B20="","",VLOOKUP(A34,データ２!$A$2:$B$162,2))</f>
        <v>品川ツインバード</v>
      </c>
      <c r="C34" s="110" t="s">
        <v>32</v>
      </c>
      <c r="D34" s="111"/>
      <c r="E34" s="112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108">
        <f>COUNTIF(C34:AC35,"○")</f>
        <v>2</v>
      </c>
      <c r="AE34" s="106">
        <f>COUNTIF(C34:AC35,"●")</f>
        <v>1</v>
      </c>
      <c r="AF34" s="106">
        <f>COUNTIF(C34:AC35,"△")</f>
        <v>0</v>
      </c>
      <c r="AG34" s="106">
        <f>+AD34*3+AF34*1</f>
        <v>6</v>
      </c>
      <c r="AH34" s="106">
        <f>+E35+H35+K35+N35+Q35+T35+W35+AC35</f>
        <v>13</v>
      </c>
      <c r="AI34" s="106">
        <f>+C35+F35+I35+L35+O35+R35+U35+AA35</f>
        <v>26</v>
      </c>
      <c r="AJ34" s="106">
        <v>4</v>
      </c>
    </row>
    <row r="35" spans="1:36" ht="15.75" customHeight="1">
      <c r="A35" s="116"/>
      <c r="B35" s="118"/>
      <c r="C35" s="113"/>
      <c r="D35" s="114"/>
      <c r="E35" s="115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25"/>
      <c r="Y35" s="26" t="s">
        <v>33</v>
      </c>
      <c r="Z35" s="27"/>
      <c r="AA35" s="25"/>
      <c r="AB35" s="26" t="s">
        <v>33</v>
      </c>
      <c r="AC35" s="27"/>
      <c r="AD35" s="109"/>
      <c r="AE35" s="107"/>
      <c r="AF35" s="107"/>
      <c r="AG35" s="107"/>
      <c r="AH35" s="107"/>
      <c r="AI35" s="107"/>
      <c r="AJ35" s="107"/>
    </row>
    <row r="36" spans="1:36" ht="15.75" customHeight="1">
      <c r="A36" s="116">
        <v>11</v>
      </c>
      <c r="B36" s="117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10" t="s">
        <v>32</v>
      </c>
      <c r="G36" s="111"/>
      <c r="H36" s="112"/>
      <c r="I36" s="88"/>
      <c r="J36" s="89"/>
      <c r="K36" s="90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82"/>
      <c r="S36" s="83"/>
      <c r="T36" s="84"/>
      <c r="U36" s="82"/>
      <c r="V36" s="83"/>
      <c r="W36" s="84"/>
      <c r="X36" s="22" t="s">
        <v>312</v>
      </c>
      <c r="Y36" s="23" t="s">
        <v>33</v>
      </c>
      <c r="Z36" s="24">
        <v>2</v>
      </c>
      <c r="AA36" s="82"/>
      <c r="AB36" s="83"/>
      <c r="AC36" s="84"/>
      <c r="AD36" s="108">
        <f>COUNTIF(C36:AC37,"○")</f>
        <v>3</v>
      </c>
      <c r="AE36" s="106">
        <f>COUNTIF(C36:AC37,"●")</f>
        <v>0</v>
      </c>
      <c r="AF36" s="106">
        <f>COUNTIF(C36:AC37,"△")</f>
        <v>1</v>
      </c>
      <c r="AG36" s="106">
        <f>+AD36*3+AF36*1</f>
        <v>10</v>
      </c>
      <c r="AH36" s="106">
        <f>+E37+H37+K37+N37+Q37+T37+W37+AC37</f>
        <v>19</v>
      </c>
      <c r="AI36" s="106">
        <f>+C37+F37+I37+L37+O37+R37+U37+AA37</f>
        <v>64</v>
      </c>
      <c r="AJ36" s="106">
        <v>3</v>
      </c>
    </row>
    <row r="37" spans="1:36" ht="15.75" customHeight="1">
      <c r="A37" s="116"/>
      <c r="B37" s="118"/>
      <c r="C37" s="25"/>
      <c r="D37" s="26" t="s">
        <v>33</v>
      </c>
      <c r="E37" s="27"/>
      <c r="F37" s="113"/>
      <c r="G37" s="114"/>
      <c r="H37" s="115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25"/>
      <c r="P37" s="26" t="s">
        <v>33</v>
      </c>
      <c r="Q37" s="27"/>
      <c r="R37" s="85">
        <v>12</v>
      </c>
      <c r="S37" s="86" t="s">
        <v>636</v>
      </c>
      <c r="T37" s="87">
        <v>2</v>
      </c>
      <c r="U37" s="85">
        <v>36</v>
      </c>
      <c r="V37" s="86" t="s">
        <v>607</v>
      </c>
      <c r="W37" s="87">
        <v>7</v>
      </c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09"/>
      <c r="AE37" s="107"/>
      <c r="AF37" s="107"/>
      <c r="AG37" s="107"/>
      <c r="AH37" s="107"/>
      <c r="AI37" s="107"/>
      <c r="AJ37" s="107"/>
    </row>
    <row r="38" spans="1:36" ht="15.75" customHeight="1">
      <c r="A38" s="116">
        <v>12</v>
      </c>
      <c r="B38" s="117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110" t="s">
        <v>32</v>
      </c>
      <c r="J38" s="111"/>
      <c r="K38" s="112"/>
      <c r="L38" s="76"/>
      <c r="M38" s="77"/>
      <c r="N38" s="78"/>
      <c r="O38" s="76"/>
      <c r="P38" s="77"/>
      <c r="Q38" s="78"/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08">
        <f>COUNTIF(C38:AC39,"○")</f>
        <v>1</v>
      </c>
      <c r="AE38" s="106">
        <f>COUNTIF(C38:AC39,"●")</f>
        <v>2</v>
      </c>
      <c r="AF38" s="106">
        <f>COUNTIF(C38:AC39,"△")</f>
        <v>1</v>
      </c>
      <c r="AG38" s="106">
        <f>+AD38*3+AF38*1</f>
        <v>4</v>
      </c>
      <c r="AH38" s="106">
        <f>+E39+H39+K39+N39+Q39+T39+W39+AC39</f>
        <v>48</v>
      </c>
      <c r="AI38" s="106">
        <f>+C39+F39+I39+L39+O39+R39+U39+AA39</f>
        <v>15</v>
      </c>
      <c r="AJ38" s="106">
        <v>6</v>
      </c>
    </row>
    <row r="39" spans="1:36" ht="15.75" customHeight="1">
      <c r="A39" s="116"/>
      <c r="B39" s="118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13"/>
      <c r="J39" s="114"/>
      <c r="K39" s="115"/>
      <c r="L39" s="79">
        <v>0</v>
      </c>
      <c r="M39" s="80" t="s">
        <v>581</v>
      </c>
      <c r="N39" s="81">
        <v>14</v>
      </c>
      <c r="O39" s="79">
        <v>0</v>
      </c>
      <c r="P39" s="80" t="s">
        <v>633</v>
      </c>
      <c r="Q39" s="81">
        <v>25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85">
        <v>8</v>
      </c>
      <c r="AB39" s="86" t="s">
        <v>604</v>
      </c>
      <c r="AC39" s="87">
        <v>2</v>
      </c>
      <c r="AD39" s="109"/>
      <c r="AE39" s="107"/>
      <c r="AF39" s="107"/>
      <c r="AG39" s="107"/>
      <c r="AH39" s="107"/>
      <c r="AI39" s="107"/>
      <c r="AJ39" s="107"/>
    </row>
    <row r="40" spans="1:36" ht="15.75" customHeight="1">
      <c r="A40" s="116">
        <v>13</v>
      </c>
      <c r="B40" s="117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110" t="s">
        <v>32</v>
      </c>
      <c r="M40" s="111"/>
      <c r="N40" s="112"/>
      <c r="O40" s="76"/>
      <c r="P40" s="77"/>
      <c r="Q40" s="78"/>
      <c r="R40" s="82"/>
      <c r="S40" s="83"/>
      <c r="T40" s="84"/>
      <c r="U40" s="22" t="s">
        <v>312</v>
      </c>
      <c r="V40" s="23" t="s">
        <v>33</v>
      </c>
      <c r="W40" s="24">
        <v>11</v>
      </c>
      <c r="X40" s="82"/>
      <c r="Y40" s="83"/>
      <c r="Z40" s="84"/>
      <c r="AA40" s="82"/>
      <c r="AB40" s="83"/>
      <c r="AC40" s="84"/>
      <c r="AD40" s="108">
        <f>COUNTIF(C40:AC41,"○")</f>
        <v>4</v>
      </c>
      <c r="AE40" s="106">
        <f>COUNTIF(C40:AC41,"●")</f>
        <v>1</v>
      </c>
      <c r="AF40" s="106">
        <f>COUNTIF(C40:AC41,"△")</f>
        <v>0</v>
      </c>
      <c r="AG40" s="106">
        <f>+AD40*3+AF40*1</f>
        <v>12</v>
      </c>
      <c r="AH40" s="106">
        <v>22</v>
      </c>
      <c r="AI40" s="106">
        <v>55</v>
      </c>
      <c r="AJ40" s="106">
        <v>2</v>
      </c>
    </row>
    <row r="41" spans="1:36" ht="15.75" customHeight="1">
      <c r="A41" s="116"/>
      <c r="B41" s="118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13"/>
      <c r="M41" s="114"/>
      <c r="N41" s="115"/>
      <c r="O41" s="79">
        <v>7</v>
      </c>
      <c r="P41" s="80" t="s">
        <v>611</v>
      </c>
      <c r="Q41" s="81">
        <v>12</v>
      </c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85">
        <v>8</v>
      </c>
      <c r="Y41" s="86" t="s">
        <v>604</v>
      </c>
      <c r="Z41" s="87">
        <v>5</v>
      </c>
      <c r="AA41" s="85">
        <v>16</v>
      </c>
      <c r="AB41" s="86" t="s">
        <v>607</v>
      </c>
      <c r="AC41" s="87">
        <v>2</v>
      </c>
      <c r="AD41" s="109"/>
      <c r="AE41" s="107"/>
      <c r="AF41" s="107"/>
      <c r="AG41" s="107"/>
      <c r="AH41" s="107"/>
      <c r="AI41" s="107"/>
      <c r="AJ41" s="107"/>
    </row>
    <row r="42" spans="1:36" ht="15.75" customHeight="1">
      <c r="A42" s="116">
        <v>14</v>
      </c>
      <c r="B42" s="117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82"/>
      <c r="J42" s="83"/>
      <c r="K42" s="84"/>
      <c r="L42" s="82"/>
      <c r="M42" s="83"/>
      <c r="N42" s="84"/>
      <c r="O42" s="110" t="s">
        <v>32</v>
      </c>
      <c r="P42" s="111"/>
      <c r="Q42" s="112"/>
      <c r="R42" s="22" t="s">
        <v>312</v>
      </c>
      <c r="S42" s="23" t="s">
        <v>33</v>
      </c>
      <c r="T42" s="24">
        <v>12</v>
      </c>
      <c r="U42" s="82"/>
      <c r="V42" s="83"/>
      <c r="W42" s="84"/>
      <c r="X42" s="82"/>
      <c r="Y42" s="83"/>
      <c r="Z42" s="84"/>
      <c r="AA42" s="82"/>
      <c r="AB42" s="83"/>
      <c r="AC42" s="84"/>
      <c r="AD42" s="108">
        <f>COUNTIF(C42:AC43,"○")</f>
        <v>6</v>
      </c>
      <c r="AE42" s="106">
        <f>COUNTIF(C42:AC43,"●")</f>
        <v>0</v>
      </c>
      <c r="AF42" s="106">
        <f>COUNTIF(C42:AC43,"△")</f>
        <v>0</v>
      </c>
      <c r="AG42" s="106">
        <f>+AD42*3+AF42*1</f>
        <v>18</v>
      </c>
      <c r="AH42" s="106">
        <v>26</v>
      </c>
      <c r="AI42" s="106">
        <v>91</v>
      </c>
      <c r="AJ42" s="106">
        <v>1</v>
      </c>
    </row>
    <row r="43" spans="1:36" ht="15.75" customHeight="1">
      <c r="A43" s="116"/>
      <c r="B43" s="118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85">
        <v>25</v>
      </c>
      <c r="J43" s="86" t="s">
        <v>632</v>
      </c>
      <c r="K43" s="87">
        <v>0</v>
      </c>
      <c r="L43" s="85">
        <v>12</v>
      </c>
      <c r="M43" s="86" t="s">
        <v>612</v>
      </c>
      <c r="N43" s="87">
        <v>7</v>
      </c>
      <c r="O43" s="113"/>
      <c r="P43" s="114"/>
      <c r="Q43" s="115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85">
        <v>13</v>
      </c>
      <c r="Y43" s="86" t="s">
        <v>607</v>
      </c>
      <c r="Z43" s="87">
        <v>1</v>
      </c>
      <c r="AA43" s="85">
        <v>5</v>
      </c>
      <c r="AB43" s="86" t="s">
        <v>630</v>
      </c>
      <c r="AC43" s="87">
        <v>3</v>
      </c>
      <c r="AD43" s="109"/>
      <c r="AE43" s="107"/>
      <c r="AF43" s="107"/>
      <c r="AG43" s="107"/>
      <c r="AH43" s="107"/>
      <c r="AI43" s="107"/>
      <c r="AJ43" s="107"/>
    </row>
    <row r="44" spans="1:36" ht="15.75" customHeight="1">
      <c r="A44" s="116">
        <v>15</v>
      </c>
      <c r="B44" s="117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22" t="s">
        <v>312</v>
      </c>
      <c r="J44" s="23" t="s">
        <v>33</v>
      </c>
      <c r="K44" s="24">
        <v>7</v>
      </c>
      <c r="L44" s="76"/>
      <c r="M44" s="77"/>
      <c r="N44" s="78"/>
      <c r="O44" s="22" t="s">
        <v>312</v>
      </c>
      <c r="P44" s="23" t="s">
        <v>33</v>
      </c>
      <c r="Q44" s="24">
        <v>12</v>
      </c>
      <c r="R44" s="110" t="s">
        <v>32</v>
      </c>
      <c r="S44" s="111"/>
      <c r="T44" s="112"/>
      <c r="U44" s="22" t="s">
        <v>312</v>
      </c>
      <c r="V44" s="23" t="s">
        <v>33</v>
      </c>
      <c r="W44" s="24">
        <v>24</v>
      </c>
      <c r="X44" s="82"/>
      <c r="Y44" s="83"/>
      <c r="Z44" s="84"/>
      <c r="AA44" s="82"/>
      <c r="AB44" s="83"/>
      <c r="AC44" s="84"/>
      <c r="AD44" s="108">
        <f>COUNTIF(C44:AC45,"○")</f>
        <v>2</v>
      </c>
      <c r="AE44" s="106">
        <f>COUNTIF(C44:AC45,"●")</f>
        <v>3</v>
      </c>
      <c r="AF44" s="106">
        <f>COUNTIF(C44:AC45,"△")</f>
        <v>0</v>
      </c>
      <c r="AG44" s="106">
        <f>+AD44*3+AF44*1</f>
        <v>6</v>
      </c>
      <c r="AH44" s="106">
        <v>24</v>
      </c>
      <c r="AI44" s="106">
        <v>19</v>
      </c>
      <c r="AJ44" s="106">
        <v>5</v>
      </c>
    </row>
    <row r="45" spans="1:36" ht="15.75" customHeight="1">
      <c r="A45" s="116"/>
      <c r="B45" s="118"/>
      <c r="C45" s="79">
        <v>6</v>
      </c>
      <c r="D45" s="80" t="s">
        <v>590</v>
      </c>
      <c r="E45" s="81">
        <v>7</v>
      </c>
      <c r="F45" s="79">
        <v>2</v>
      </c>
      <c r="G45" s="80" t="s">
        <v>637</v>
      </c>
      <c r="H45" s="81">
        <v>12</v>
      </c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25"/>
      <c r="P45" s="26" t="s">
        <v>33</v>
      </c>
      <c r="Q45" s="27"/>
      <c r="R45" s="113"/>
      <c r="S45" s="114"/>
      <c r="T45" s="115"/>
      <c r="U45" s="25"/>
      <c r="V45" s="26" t="s">
        <v>33</v>
      </c>
      <c r="W45" s="27"/>
      <c r="X45" s="85">
        <v>10</v>
      </c>
      <c r="Y45" s="86" t="s">
        <v>593</v>
      </c>
      <c r="Z45" s="87">
        <v>5</v>
      </c>
      <c r="AA45" s="85">
        <v>10</v>
      </c>
      <c r="AB45" s="86" t="s">
        <v>628</v>
      </c>
      <c r="AC45" s="87">
        <v>2</v>
      </c>
      <c r="AD45" s="109"/>
      <c r="AE45" s="107"/>
      <c r="AF45" s="107"/>
      <c r="AG45" s="107"/>
      <c r="AH45" s="107"/>
      <c r="AI45" s="107"/>
      <c r="AJ45" s="107"/>
    </row>
    <row r="46" spans="1:36" ht="15.75" customHeight="1">
      <c r="A46" s="116">
        <v>16</v>
      </c>
      <c r="B46" s="117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110" t="s">
        <v>32</v>
      </c>
      <c r="V46" s="111"/>
      <c r="W46" s="112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08">
        <f>COUNTIF(C46:AC47,"○")</f>
        <v>0</v>
      </c>
      <c r="AE46" s="106">
        <f>COUNTIF(C46:AC47,"●")</f>
        <v>4</v>
      </c>
      <c r="AF46" s="106">
        <f>COUNTIF(C46:AC47,"△")</f>
        <v>0</v>
      </c>
      <c r="AG46" s="106">
        <f>+AD46*3+AF46*1</f>
        <v>0</v>
      </c>
      <c r="AH46" s="106">
        <v>86</v>
      </c>
      <c r="AI46" s="106">
        <v>19</v>
      </c>
      <c r="AJ46" s="106">
        <v>8</v>
      </c>
    </row>
    <row r="47" spans="1:36" ht="15.75" customHeight="1">
      <c r="A47" s="116"/>
      <c r="B47" s="118"/>
      <c r="C47" s="79">
        <v>1</v>
      </c>
      <c r="D47" s="80" t="s">
        <v>594</v>
      </c>
      <c r="E47" s="81">
        <v>14</v>
      </c>
      <c r="F47" s="79">
        <v>7</v>
      </c>
      <c r="G47" s="80" t="s">
        <v>608</v>
      </c>
      <c r="H47" s="81">
        <v>36</v>
      </c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13"/>
      <c r="V47" s="114"/>
      <c r="W47" s="115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09"/>
      <c r="AE47" s="107"/>
      <c r="AF47" s="107"/>
      <c r="AG47" s="107"/>
      <c r="AH47" s="107"/>
      <c r="AI47" s="107"/>
      <c r="AJ47" s="107"/>
    </row>
    <row r="48" spans="1:36" ht="15.75" customHeight="1">
      <c r="A48" s="116">
        <v>17</v>
      </c>
      <c r="B48" s="117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10" t="s">
        <v>32</v>
      </c>
      <c r="Y48" s="111"/>
      <c r="Z48" s="112"/>
      <c r="AA48" s="22" t="s">
        <v>312</v>
      </c>
      <c r="AB48" s="23" t="s">
        <v>33</v>
      </c>
      <c r="AC48" s="24">
        <v>36</v>
      </c>
      <c r="AD48" s="108">
        <f>COUNTIF(C48:AC49,"○")</f>
        <v>1</v>
      </c>
      <c r="AE48" s="106">
        <f>COUNTIF(C48:AC49,"●")</f>
        <v>3</v>
      </c>
      <c r="AF48" s="106">
        <f>COUNTIF(C48:AC49,"△")</f>
        <v>0</v>
      </c>
      <c r="AG48" s="106">
        <f>+AD48*3+AF48*1</f>
        <v>3</v>
      </c>
      <c r="AH48" s="106">
        <f>+E49+H49+K49+N49+Q49+T49+W49+AC49</f>
        <v>32</v>
      </c>
      <c r="AI48" s="106">
        <f>+C49+F49+I49+L49+O49+R49+U49+AA49</f>
        <v>17</v>
      </c>
      <c r="AJ48" s="106">
        <v>7</v>
      </c>
    </row>
    <row r="49" spans="1:36" ht="15.75" customHeight="1">
      <c r="A49" s="116"/>
      <c r="B49" s="118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79">
        <v>5</v>
      </c>
      <c r="M49" s="80" t="s">
        <v>603</v>
      </c>
      <c r="N49" s="81">
        <v>8</v>
      </c>
      <c r="O49" s="79">
        <v>1</v>
      </c>
      <c r="P49" s="80" t="s">
        <v>608</v>
      </c>
      <c r="Q49" s="81">
        <v>13</v>
      </c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13"/>
      <c r="Y49" s="114"/>
      <c r="Z49" s="115"/>
      <c r="AA49" s="25"/>
      <c r="AB49" s="26" t="s">
        <v>33</v>
      </c>
      <c r="AC49" s="27"/>
      <c r="AD49" s="109"/>
      <c r="AE49" s="107"/>
      <c r="AF49" s="107"/>
      <c r="AG49" s="107"/>
      <c r="AH49" s="107"/>
      <c r="AI49" s="107"/>
      <c r="AJ49" s="107"/>
    </row>
    <row r="50" spans="1:36" ht="15.75" customHeight="1">
      <c r="A50" s="116">
        <v>18</v>
      </c>
      <c r="B50" s="117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110" t="s">
        <v>32</v>
      </c>
      <c r="AB50" s="111"/>
      <c r="AC50" s="112"/>
      <c r="AD50" s="108">
        <f>COUNTIF(C50:AC51,"○")</f>
        <v>0</v>
      </c>
      <c r="AE50" s="106">
        <f>COUNTIF(C50:AC51,"●")</f>
        <v>5</v>
      </c>
      <c r="AF50" s="106">
        <f>COUNTIF(C50:AC51,"△")</f>
        <v>0</v>
      </c>
      <c r="AG50" s="106">
        <f>+AD50*3+AF50*1</f>
        <v>0</v>
      </c>
      <c r="AH50" s="106">
        <f>+E51+H51+K51+N51+Q51+T51+W51+AC51</f>
        <v>48</v>
      </c>
      <c r="AI50" s="106">
        <f>+C51+F51+I51+L51+O51+R51+U51+AA51</f>
        <v>12</v>
      </c>
      <c r="AJ50" s="106">
        <v>9</v>
      </c>
    </row>
    <row r="51" spans="1:36" ht="15.75" customHeight="1">
      <c r="A51" s="116"/>
      <c r="B51" s="118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79">
        <v>2</v>
      </c>
      <c r="J51" s="80" t="s">
        <v>603</v>
      </c>
      <c r="K51" s="81">
        <v>8</v>
      </c>
      <c r="L51" s="79">
        <v>2</v>
      </c>
      <c r="M51" s="80" t="s">
        <v>608</v>
      </c>
      <c r="N51" s="81">
        <v>16</v>
      </c>
      <c r="O51" s="79">
        <v>3</v>
      </c>
      <c r="P51" s="80" t="s">
        <v>631</v>
      </c>
      <c r="Q51" s="81">
        <v>5</v>
      </c>
      <c r="R51" s="79">
        <v>2</v>
      </c>
      <c r="S51" s="80" t="s">
        <v>629</v>
      </c>
      <c r="T51" s="81">
        <v>10</v>
      </c>
      <c r="U51" s="25"/>
      <c r="V51" s="26" t="s">
        <v>33</v>
      </c>
      <c r="W51" s="27"/>
      <c r="X51" s="25"/>
      <c r="Y51" s="26" t="s">
        <v>33</v>
      </c>
      <c r="Z51" s="27"/>
      <c r="AA51" s="113"/>
      <c r="AB51" s="114"/>
      <c r="AC51" s="115"/>
      <c r="AD51" s="109"/>
      <c r="AE51" s="107"/>
      <c r="AF51" s="107"/>
      <c r="AG51" s="107"/>
      <c r="AH51" s="107"/>
      <c r="AI51" s="107"/>
      <c r="AJ51" s="107"/>
    </row>
    <row r="52" spans="30:32" ht="13.5">
      <c r="AD52" s="16">
        <f>SUM(AD34:AD51)</f>
        <v>19</v>
      </c>
      <c r="AE52" s="16">
        <f>SUM(AE34:AE51)</f>
        <v>19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9" t="str">
        <f>+IF(B61="","",+B61)</f>
        <v>有馬スワローズ</v>
      </c>
      <c r="D60" s="120"/>
      <c r="E60" s="121"/>
      <c r="F60" s="119" t="str">
        <f>+IF(B63="","",+B63)</f>
        <v>東港オーシャン</v>
      </c>
      <c r="G60" s="120"/>
      <c r="H60" s="121"/>
      <c r="I60" s="119" t="str">
        <f>+IF(B65="","",+B65)</f>
        <v>江東ジョーズ</v>
      </c>
      <c r="J60" s="120"/>
      <c r="K60" s="121"/>
      <c r="L60" s="119" t="str">
        <f>+IF(B67="","",+B67)</f>
        <v>菊坂ファイヤーズ</v>
      </c>
      <c r="M60" s="120"/>
      <c r="N60" s="121"/>
      <c r="O60" s="119" t="str">
        <f>+IF(B69="","",+B69)</f>
        <v>池雪ジュニアＳ</v>
      </c>
      <c r="P60" s="120"/>
      <c r="Q60" s="121"/>
      <c r="R60" s="119" t="str">
        <f>+IF(B71="","",+B71)</f>
        <v>高井戸東少年野球</v>
      </c>
      <c r="S60" s="120"/>
      <c r="T60" s="121"/>
      <c r="U60" s="119" t="str">
        <f>+IF(B73="","",+B73)</f>
        <v>砧南球友</v>
      </c>
      <c r="V60" s="120"/>
      <c r="W60" s="121"/>
      <c r="X60" s="119" t="str">
        <f>+IF(B75="","",+B75)</f>
        <v>南篠崎ランチャーズ</v>
      </c>
      <c r="Y60" s="120"/>
      <c r="Z60" s="121"/>
      <c r="AA60" s="119" t="str">
        <f>+IF(B77="","",+B77)</f>
        <v>アヤメＪｒ</v>
      </c>
      <c r="AB60" s="120"/>
      <c r="AC60" s="12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16">
        <v>19</v>
      </c>
      <c r="B61" s="117" t="str">
        <f>IF(データ２!B38="","",VLOOKUP(A61,データ２!$A$2:$B$162,2))</f>
        <v>有馬スワローズ</v>
      </c>
      <c r="C61" s="110" t="s">
        <v>32</v>
      </c>
      <c r="D61" s="111"/>
      <c r="E61" s="112"/>
      <c r="F61" s="22" t="s">
        <v>313</v>
      </c>
      <c r="G61" s="23" t="s">
        <v>33</v>
      </c>
      <c r="H61" s="24">
        <v>35</v>
      </c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82"/>
      <c r="Y61" s="83"/>
      <c r="Z61" s="84"/>
      <c r="AA61" s="22" t="s">
        <v>313</v>
      </c>
      <c r="AB61" s="23" t="s">
        <v>33</v>
      </c>
      <c r="AC61" s="24">
        <v>1</v>
      </c>
      <c r="AD61" s="108">
        <f>COUNTIF(C61:AC62,"○")</f>
        <v>1</v>
      </c>
      <c r="AE61" s="106">
        <f>COUNTIF(C61:AC62,"●")</f>
        <v>3</v>
      </c>
      <c r="AF61" s="106">
        <f>COUNTIF(C61:AC62,"△")</f>
        <v>0</v>
      </c>
      <c r="AG61" s="106">
        <f>+AD61*3+AF61*1</f>
        <v>3</v>
      </c>
      <c r="AH61" s="106">
        <v>37</v>
      </c>
      <c r="AI61" s="106">
        <v>14</v>
      </c>
      <c r="AJ61" s="106">
        <v>8</v>
      </c>
    </row>
    <row r="62" spans="1:36" ht="15.75" customHeight="1">
      <c r="A62" s="116"/>
      <c r="B62" s="118"/>
      <c r="C62" s="113"/>
      <c r="D62" s="114"/>
      <c r="E62" s="115"/>
      <c r="F62" s="25"/>
      <c r="G62" s="26" t="s">
        <v>33</v>
      </c>
      <c r="H62" s="27"/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85">
        <v>6</v>
      </c>
      <c r="Y62" s="86" t="s">
        <v>598</v>
      </c>
      <c r="Z62" s="87">
        <v>5</v>
      </c>
      <c r="AA62" s="25"/>
      <c r="AB62" s="26" t="s">
        <v>33</v>
      </c>
      <c r="AC62" s="27"/>
      <c r="AD62" s="109"/>
      <c r="AE62" s="107"/>
      <c r="AF62" s="107"/>
      <c r="AG62" s="107"/>
      <c r="AH62" s="107"/>
      <c r="AI62" s="107"/>
      <c r="AJ62" s="107"/>
    </row>
    <row r="63" spans="1:36" ht="15.75" customHeight="1">
      <c r="A63" s="116">
        <v>20</v>
      </c>
      <c r="B63" s="117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110" t="s">
        <v>32</v>
      </c>
      <c r="G63" s="111"/>
      <c r="H63" s="112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76"/>
      <c r="S63" s="77"/>
      <c r="T63" s="78"/>
      <c r="U63" s="82"/>
      <c r="V63" s="83"/>
      <c r="W63" s="84"/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108">
        <f>COUNTIF(C63:AC64,"○")</f>
        <v>1</v>
      </c>
      <c r="AE63" s="106">
        <f>COUNTIF(C63:AC64,"●")</f>
        <v>1</v>
      </c>
      <c r="AF63" s="106">
        <f>COUNTIF(C63:AC64,"△")</f>
        <v>0</v>
      </c>
      <c r="AG63" s="106">
        <f>+AD63*3+AF63*1</f>
        <v>3</v>
      </c>
      <c r="AH63" s="106">
        <f>+E64+H64+K64+N64+Q64+T64+W64+AC64</f>
        <v>7</v>
      </c>
      <c r="AI63" s="106">
        <f>+C64+F64+I64+L64+O64+R64+U64+AA64</f>
        <v>9</v>
      </c>
      <c r="AJ63" s="106">
        <v>7</v>
      </c>
    </row>
    <row r="64" spans="1:36" ht="15.75" customHeight="1">
      <c r="A64" s="116"/>
      <c r="B64" s="118"/>
      <c r="C64" s="25"/>
      <c r="D64" s="26" t="s">
        <v>33</v>
      </c>
      <c r="E64" s="27"/>
      <c r="F64" s="113"/>
      <c r="G64" s="114"/>
      <c r="H64" s="115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79">
        <v>4</v>
      </c>
      <c r="S64" s="80" t="s">
        <v>635</v>
      </c>
      <c r="T64" s="81">
        <v>5</v>
      </c>
      <c r="U64" s="85">
        <v>5</v>
      </c>
      <c r="V64" s="86" t="s">
        <v>598</v>
      </c>
      <c r="W64" s="87">
        <v>2</v>
      </c>
      <c r="X64" s="25"/>
      <c r="Y64" s="26" t="s">
        <v>33</v>
      </c>
      <c r="Z64" s="27"/>
      <c r="AA64" s="25"/>
      <c r="AB64" s="26" t="s">
        <v>33</v>
      </c>
      <c r="AC64" s="27"/>
      <c r="AD64" s="109"/>
      <c r="AE64" s="107"/>
      <c r="AF64" s="107"/>
      <c r="AG64" s="107"/>
      <c r="AH64" s="107"/>
      <c r="AI64" s="107"/>
      <c r="AJ64" s="107"/>
    </row>
    <row r="65" spans="1:36" ht="15.75" customHeight="1">
      <c r="A65" s="116">
        <v>21</v>
      </c>
      <c r="B65" s="117" t="str">
        <f>IF(データ２!B42="","",VLOOKUP(A65,データ２!$A$2:$B$162,2))</f>
        <v>江東ジョーズ</v>
      </c>
      <c r="C65" s="82"/>
      <c r="D65" s="83"/>
      <c r="E65" s="84"/>
      <c r="F65" s="22" t="s">
        <v>313</v>
      </c>
      <c r="G65" s="23" t="s">
        <v>33</v>
      </c>
      <c r="H65" s="24">
        <v>30</v>
      </c>
      <c r="I65" s="110" t="s">
        <v>32</v>
      </c>
      <c r="J65" s="111"/>
      <c r="K65" s="112"/>
      <c r="L65" s="82"/>
      <c r="M65" s="83"/>
      <c r="N65" s="84"/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76"/>
      <c r="V65" s="77"/>
      <c r="W65" s="78"/>
      <c r="X65" s="76"/>
      <c r="Y65" s="77"/>
      <c r="Z65" s="78"/>
      <c r="AA65" s="22" t="s">
        <v>313</v>
      </c>
      <c r="AB65" s="23" t="s">
        <v>33</v>
      </c>
      <c r="AC65" s="24">
        <v>16</v>
      </c>
      <c r="AD65" s="108">
        <f>COUNTIF(C65:AC66,"○")</f>
        <v>2</v>
      </c>
      <c r="AE65" s="106">
        <f>COUNTIF(C65:AC66,"●")</f>
        <v>2</v>
      </c>
      <c r="AF65" s="106">
        <f>COUNTIF(C65:AC66,"△")</f>
        <v>0</v>
      </c>
      <c r="AG65" s="106">
        <f>+AD65*3+AF65*1</f>
        <v>6</v>
      </c>
      <c r="AH65" s="106">
        <v>19</v>
      </c>
      <c r="AI65" s="106">
        <v>19</v>
      </c>
      <c r="AJ65" s="106">
        <v>5</v>
      </c>
    </row>
    <row r="66" spans="1:36" ht="15.75" customHeight="1">
      <c r="A66" s="116"/>
      <c r="B66" s="118"/>
      <c r="C66" s="85">
        <v>13</v>
      </c>
      <c r="D66" s="86" t="s">
        <v>585</v>
      </c>
      <c r="E66" s="87">
        <v>3</v>
      </c>
      <c r="F66" s="25"/>
      <c r="G66" s="26" t="s">
        <v>33</v>
      </c>
      <c r="H66" s="27"/>
      <c r="I66" s="113"/>
      <c r="J66" s="114"/>
      <c r="K66" s="115"/>
      <c r="L66" s="85">
        <v>4</v>
      </c>
      <c r="M66" s="86" t="s">
        <v>636</v>
      </c>
      <c r="N66" s="87">
        <v>2</v>
      </c>
      <c r="O66" s="25"/>
      <c r="P66" s="26" t="s">
        <v>33</v>
      </c>
      <c r="Q66" s="27"/>
      <c r="R66" s="25"/>
      <c r="S66" s="26" t="s">
        <v>33</v>
      </c>
      <c r="T66" s="27"/>
      <c r="U66" s="79">
        <v>3</v>
      </c>
      <c r="V66" s="80" t="s">
        <v>608</v>
      </c>
      <c r="W66" s="81">
        <v>9</v>
      </c>
      <c r="X66" s="79">
        <v>3</v>
      </c>
      <c r="Y66" s="80" t="s">
        <v>635</v>
      </c>
      <c r="Z66" s="81">
        <v>5</v>
      </c>
      <c r="AA66" s="25"/>
      <c r="AB66" s="26" t="s">
        <v>33</v>
      </c>
      <c r="AC66" s="27"/>
      <c r="AD66" s="109"/>
      <c r="AE66" s="107"/>
      <c r="AF66" s="107"/>
      <c r="AG66" s="107"/>
      <c r="AH66" s="107"/>
      <c r="AI66" s="107"/>
      <c r="AJ66" s="107"/>
    </row>
    <row r="67" spans="1:36" ht="15.75" customHeight="1">
      <c r="A67" s="116">
        <v>22</v>
      </c>
      <c r="B67" s="117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76"/>
      <c r="J67" s="77"/>
      <c r="K67" s="78"/>
      <c r="L67" s="110" t="s">
        <v>32</v>
      </c>
      <c r="M67" s="111"/>
      <c r="N67" s="112"/>
      <c r="O67" s="76"/>
      <c r="P67" s="77"/>
      <c r="Q67" s="78"/>
      <c r="R67" s="82"/>
      <c r="S67" s="83"/>
      <c r="T67" s="84"/>
      <c r="U67" s="82"/>
      <c r="V67" s="83"/>
      <c r="W67" s="84"/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108">
        <f>COUNTIF(C67:AC68,"○")</f>
        <v>3</v>
      </c>
      <c r="AE67" s="106">
        <f>COUNTIF(C67:AC68,"●")</f>
        <v>2</v>
      </c>
      <c r="AF67" s="106">
        <f>COUNTIF(C67:AC68,"△")</f>
        <v>0</v>
      </c>
      <c r="AG67" s="106">
        <f>+AD67*3+AF67*1</f>
        <v>9</v>
      </c>
      <c r="AH67" s="106">
        <f>+E68+H68+K68+N68+Q68+T68+W68+AC68</f>
        <v>23</v>
      </c>
      <c r="AI67" s="106">
        <f>+C68+F68+I68+L68+O68+R68+U68+AA68</f>
        <v>50</v>
      </c>
      <c r="AJ67" s="106">
        <v>2</v>
      </c>
    </row>
    <row r="68" spans="1:36" ht="15.75" customHeight="1">
      <c r="A68" s="116"/>
      <c r="B68" s="118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79">
        <v>2</v>
      </c>
      <c r="J68" s="80" t="s">
        <v>637</v>
      </c>
      <c r="K68" s="81">
        <v>4</v>
      </c>
      <c r="L68" s="113"/>
      <c r="M68" s="114"/>
      <c r="N68" s="115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85">
        <v>13</v>
      </c>
      <c r="V68" s="86" t="s">
        <v>636</v>
      </c>
      <c r="W68" s="87">
        <v>5</v>
      </c>
      <c r="X68" s="25"/>
      <c r="Y68" s="26" t="s">
        <v>33</v>
      </c>
      <c r="Z68" s="27"/>
      <c r="AA68" s="25"/>
      <c r="AB68" s="26" t="s">
        <v>33</v>
      </c>
      <c r="AC68" s="27"/>
      <c r="AD68" s="109"/>
      <c r="AE68" s="107"/>
      <c r="AF68" s="107"/>
      <c r="AG68" s="107"/>
      <c r="AH68" s="107"/>
      <c r="AI68" s="107"/>
      <c r="AJ68" s="107"/>
    </row>
    <row r="69" spans="1:36" ht="15.75" customHeight="1">
      <c r="A69" s="116">
        <v>23</v>
      </c>
      <c r="B69" s="117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110" t="s">
        <v>32</v>
      </c>
      <c r="P69" s="111"/>
      <c r="Q69" s="112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82"/>
      <c r="Y69" s="83"/>
      <c r="Z69" s="84"/>
      <c r="AA69" s="76"/>
      <c r="AB69" s="77"/>
      <c r="AC69" s="78"/>
      <c r="AD69" s="108">
        <f>COUNTIF(C69:AC70,"○")</f>
        <v>2</v>
      </c>
      <c r="AE69" s="106">
        <f>COUNTIF(C69:AC70,"●")</f>
        <v>1</v>
      </c>
      <c r="AF69" s="106">
        <f>COUNTIF(C69:AC70,"△")</f>
        <v>0</v>
      </c>
      <c r="AG69" s="106">
        <f>+AD69*3+AF69*1</f>
        <v>6</v>
      </c>
      <c r="AH69" s="106">
        <f>+E70+H70+K70+N70+Q70+T70+W70+AC70</f>
        <v>14</v>
      </c>
      <c r="AI69" s="106">
        <v>40</v>
      </c>
      <c r="AJ69" s="106">
        <v>4</v>
      </c>
    </row>
    <row r="70" spans="1:36" ht="15.75" customHeight="1">
      <c r="A70" s="116"/>
      <c r="B70" s="118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13"/>
      <c r="P70" s="114"/>
      <c r="Q70" s="115"/>
      <c r="R70" s="25"/>
      <c r="S70" s="26" t="s">
        <v>33</v>
      </c>
      <c r="T70" s="27"/>
      <c r="U70" s="25"/>
      <c r="V70" s="26" t="s">
        <v>33</v>
      </c>
      <c r="W70" s="27"/>
      <c r="X70" s="85">
        <v>24</v>
      </c>
      <c r="Y70" s="86" t="s">
        <v>607</v>
      </c>
      <c r="Z70" s="87">
        <v>0</v>
      </c>
      <c r="AA70" s="79">
        <v>7</v>
      </c>
      <c r="AB70" s="80" t="s">
        <v>635</v>
      </c>
      <c r="AC70" s="81">
        <v>8</v>
      </c>
      <c r="AD70" s="109"/>
      <c r="AE70" s="107"/>
      <c r="AF70" s="107"/>
      <c r="AG70" s="107"/>
      <c r="AH70" s="107"/>
      <c r="AI70" s="107"/>
      <c r="AJ70" s="107"/>
    </row>
    <row r="71" spans="1:36" ht="15.75" customHeight="1">
      <c r="A71" s="116">
        <v>24</v>
      </c>
      <c r="B71" s="117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22" t="s">
        <v>313</v>
      </c>
      <c r="J71" s="23" t="s">
        <v>33</v>
      </c>
      <c r="K71" s="24">
        <v>7</v>
      </c>
      <c r="L71" s="76"/>
      <c r="M71" s="77"/>
      <c r="N71" s="78"/>
      <c r="O71" s="22" t="s">
        <v>313</v>
      </c>
      <c r="P71" s="23" t="s">
        <v>33</v>
      </c>
      <c r="Q71" s="24">
        <v>12</v>
      </c>
      <c r="R71" s="110" t="s">
        <v>32</v>
      </c>
      <c r="S71" s="111"/>
      <c r="T71" s="112"/>
      <c r="U71" s="82"/>
      <c r="V71" s="83"/>
      <c r="W71" s="84"/>
      <c r="X71" s="22" t="s">
        <v>313</v>
      </c>
      <c r="Y71" s="23" t="s">
        <v>33</v>
      </c>
      <c r="Z71" s="24">
        <v>28</v>
      </c>
      <c r="AA71" s="82"/>
      <c r="AB71" s="83"/>
      <c r="AC71" s="84"/>
      <c r="AD71" s="108">
        <f>COUNTIF(C71:AC72,"○")</f>
        <v>4</v>
      </c>
      <c r="AE71" s="106">
        <f>COUNTIF(C71:AC72,"●")</f>
        <v>1</v>
      </c>
      <c r="AF71" s="106">
        <f>COUNTIF(C71:AC72,"△")</f>
        <v>0</v>
      </c>
      <c r="AG71" s="106">
        <f>+AD71*3+AF71*1</f>
        <v>12</v>
      </c>
      <c r="AH71" s="106">
        <f>+E72+H72+K72+N72+Q72+T72+W72+AC72</f>
        <v>28</v>
      </c>
      <c r="AI71" s="106">
        <f>+C72+F72+I72+L72+O72+R72+U72+AA72</f>
        <v>33</v>
      </c>
      <c r="AJ71" s="106">
        <v>1</v>
      </c>
    </row>
    <row r="72" spans="1:36" ht="15.75" customHeight="1">
      <c r="A72" s="116"/>
      <c r="B72" s="118"/>
      <c r="C72" s="85">
        <v>5</v>
      </c>
      <c r="D72" s="86" t="s">
        <v>589</v>
      </c>
      <c r="E72" s="87">
        <v>3</v>
      </c>
      <c r="F72" s="85">
        <v>5</v>
      </c>
      <c r="G72" s="86" t="s">
        <v>634</v>
      </c>
      <c r="H72" s="87">
        <v>4</v>
      </c>
      <c r="I72" s="25"/>
      <c r="J72" s="26" t="s">
        <v>33</v>
      </c>
      <c r="K72" s="27"/>
      <c r="L72" s="79">
        <v>3</v>
      </c>
      <c r="M72" s="80" t="s">
        <v>590</v>
      </c>
      <c r="N72" s="81">
        <v>15</v>
      </c>
      <c r="O72" s="25"/>
      <c r="P72" s="26" t="s">
        <v>33</v>
      </c>
      <c r="Q72" s="27"/>
      <c r="R72" s="113"/>
      <c r="S72" s="114"/>
      <c r="T72" s="115"/>
      <c r="U72" s="85">
        <v>14</v>
      </c>
      <c r="V72" s="86" t="s">
        <v>630</v>
      </c>
      <c r="W72" s="87">
        <v>5</v>
      </c>
      <c r="X72" s="25"/>
      <c r="Y72" s="26" t="s">
        <v>33</v>
      </c>
      <c r="Z72" s="27"/>
      <c r="AA72" s="85">
        <v>6</v>
      </c>
      <c r="AB72" s="86" t="s">
        <v>598</v>
      </c>
      <c r="AC72" s="87">
        <v>1</v>
      </c>
      <c r="AD72" s="109"/>
      <c r="AE72" s="107"/>
      <c r="AF72" s="107"/>
      <c r="AG72" s="107"/>
      <c r="AH72" s="107"/>
      <c r="AI72" s="107"/>
      <c r="AJ72" s="107"/>
    </row>
    <row r="73" spans="1:36" ht="15.75" customHeight="1">
      <c r="A73" s="116">
        <v>25</v>
      </c>
      <c r="B73" s="117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76"/>
      <c r="G73" s="77"/>
      <c r="H73" s="78"/>
      <c r="I73" s="82"/>
      <c r="J73" s="83"/>
      <c r="K73" s="84"/>
      <c r="L73" s="76"/>
      <c r="M73" s="77"/>
      <c r="N73" s="78"/>
      <c r="O73" s="22" t="s">
        <v>313</v>
      </c>
      <c r="P73" s="23" t="s">
        <v>33</v>
      </c>
      <c r="Q73" s="24">
        <v>18</v>
      </c>
      <c r="R73" s="76"/>
      <c r="S73" s="77"/>
      <c r="T73" s="78"/>
      <c r="U73" s="110" t="s">
        <v>32</v>
      </c>
      <c r="V73" s="111"/>
      <c r="W73" s="112"/>
      <c r="X73" s="76"/>
      <c r="Y73" s="77"/>
      <c r="Z73" s="78"/>
      <c r="AA73" s="76"/>
      <c r="AB73" s="77"/>
      <c r="AC73" s="78"/>
      <c r="AD73" s="108">
        <f>COUNTIF(C73:AC74,"○")</f>
        <v>1</v>
      </c>
      <c r="AE73" s="106">
        <f>COUNTIF(C73:AC74,"●")</f>
        <v>5</v>
      </c>
      <c r="AF73" s="106">
        <f>COUNTIF(C73:AC74,"△")</f>
        <v>0</v>
      </c>
      <c r="AG73" s="106">
        <f>+AD73*3+AF73*1</f>
        <v>3</v>
      </c>
      <c r="AH73" s="106">
        <v>61</v>
      </c>
      <c r="AI73" s="106">
        <v>32</v>
      </c>
      <c r="AJ73" s="106">
        <v>9</v>
      </c>
    </row>
    <row r="74" spans="1:36" ht="15.75" customHeight="1">
      <c r="A74" s="116"/>
      <c r="B74" s="118"/>
      <c r="C74" s="25"/>
      <c r="D74" s="26" t="s">
        <v>33</v>
      </c>
      <c r="E74" s="27"/>
      <c r="F74" s="79">
        <v>2</v>
      </c>
      <c r="G74" s="80" t="s">
        <v>601</v>
      </c>
      <c r="H74" s="81">
        <v>5</v>
      </c>
      <c r="I74" s="85">
        <v>9</v>
      </c>
      <c r="J74" s="86" t="s">
        <v>607</v>
      </c>
      <c r="K74" s="87">
        <v>3</v>
      </c>
      <c r="L74" s="79">
        <v>5</v>
      </c>
      <c r="M74" s="80" t="s">
        <v>637</v>
      </c>
      <c r="N74" s="81">
        <v>13</v>
      </c>
      <c r="O74" s="25"/>
      <c r="P74" s="26" t="s">
        <v>33</v>
      </c>
      <c r="Q74" s="27"/>
      <c r="R74" s="79">
        <v>5</v>
      </c>
      <c r="S74" s="80" t="s">
        <v>631</v>
      </c>
      <c r="T74" s="81">
        <v>14</v>
      </c>
      <c r="U74" s="113"/>
      <c r="V74" s="114"/>
      <c r="W74" s="115"/>
      <c r="X74" s="79">
        <v>8</v>
      </c>
      <c r="Y74" s="80" t="s">
        <v>597</v>
      </c>
      <c r="Z74" s="81">
        <v>13</v>
      </c>
      <c r="AA74" s="79">
        <v>3</v>
      </c>
      <c r="AB74" s="80" t="s">
        <v>587</v>
      </c>
      <c r="AC74" s="81">
        <v>13</v>
      </c>
      <c r="AD74" s="109"/>
      <c r="AE74" s="107"/>
      <c r="AF74" s="107"/>
      <c r="AG74" s="107"/>
      <c r="AH74" s="107"/>
      <c r="AI74" s="107"/>
      <c r="AJ74" s="107"/>
    </row>
    <row r="75" spans="1:36" ht="15.75" customHeight="1">
      <c r="A75" s="116">
        <v>26</v>
      </c>
      <c r="B75" s="117" t="str">
        <f>IF(データ２!B52="","",VLOOKUP(A75,データ２!$A$2:$B$162,2))</f>
        <v>南篠崎ランチャーズ</v>
      </c>
      <c r="C75" s="76"/>
      <c r="D75" s="77"/>
      <c r="E75" s="78"/>
      <c r="F75" s="22" t="s">
        <v>313</v>
      </c>
      <c r="G75" s="23" t="s">
        <v>33</v>
      </c>
      <c r="H75" s="24">
        <v>2</v>
      </c>
      <c r="I75" s="82"/>
      <c r="J75" s="83"/>
      <c r="K75" s="84"/>
      <c r="L75" s="22" t="s">
        <v>313</v>
      </c>
      <c r="M75" s="23" t="s">
        <v>33</v>
      </c>
      <c r="N75" s="24">
        <v>17</v>
      </c>
      <c r="O75" s="76"/>
      <c r="P75" s="77"/>
      <c r="Q75" s="78"/>
      <c r="R75" s="22" t="s">
        <v>313</v>
      </c>
      <c r="S75" s="23" t="s">
        <v>33</v>
      </c>
      <c r="T75" s="24">
        <v>28</v>
      </c>
      <c r="U75" s="82"/>
      <c r="V75" s="83"/>
      <c r="W75" s="84"/>
      <c r="X75" s="110" t="s">
        <v>32</v>
      </c>
      <c r="Y75" s="111"/>
      <c r="Z75" s="112"/>
      <c r="AA75" s="82"/>
      <c r="AB75" s="83"/>
      <c r="AC75" s="84"/>
      <c r="AD75" s="108">
        <f>COUNTIF(C75:AC76,"○")</f>
        <v>3</v>
      </c>
      <c r="AE75" s="106">
        <f>COUNTIF(C75:AC76,"●")</f>
        <v>2</v>
      </c>
      <c r="AF75" s="106">
        <f>COUNTIF(C75:AC76,"△")</f>
        <v>0</v>
      </c>
      <c r="AG75" s="106">
        <f>+AD75*3+AF75*1</f>
        <v>9</v>
      </c>
      <c r="AH75" s="106">
        <f>+E76+H76+K76+N76+Q76+T76+W76+AC76</f>
        <v>43</v>
      </c>
      <c r="AI75" s="106">
        <f>+C76+F76+I76+L76+O76+R76+U76+AA76</f>
        <v>28</v>
      </c>
      <c r="AJ75" s="106">
        <v>3</v>
      </c>
    </row>
    <row r="76" spans="1:36" ht="15.75" customHeight="1">
      <c r="A76" s="116"/>
      <c r="B76" s="118"/>
      <c r="C76" s="79">
        <v>5</v>
      </c>
      <c r="D76" s="80" t="s">
        <v>601</v>
      </c>
      <c r="E76" s="81">
        <v>6</v>
      </c>
      <c r="F76" s="25"/>
      <c r="G76" s="26" t="s">
        <v>33</v>
      </c>
      <c r="H76" s="27"/>
      <c r="I76" s="85">
        <v>5</v>
      </c>
      <c r="J76" s="86" t="s">
        <v>634</v>
      </c>
      <c r="K76" s="87">
        <v>3</v>
      </c>
      <c r="L76" s="25"/>
      <c r="M76" s="26" t="s">
        <v>33</v>
      </c>
      <c r="N76" s="27"/>
      <c r="O76" s="79">
        <v>0</v>
      </c>
      <c r="P76" s="80" t="s">
        <v>608</v>
      </c>
      <c r="Q76" s="81">
        <v>24</v>
      </c>
      <c r="R76" s="25"/>
      <c r="S76" s="26" t="s">
        <v>33</v>
      </c>
      <c r="T76" s="27"/>
      <c r="U76" s="85">
        <v>13</v>
      </c>
      <c r="V76" s="86" t="s">
        <v>596</v>
      </c>
      <c r="W76" s="87">
        <v>8</v>
      </c>
      <c r="X76" s="113"/>
      <c r="Y76" s="114"/>
      <c r="Z76" s="115"/>
      <c r="AA76" s="85">
        <v>5</v>
      </c>
      <c r="AB76" s="86" t="s">
        <v>583</v>
      </c>
      <c r="AC76" s="87">
        <v>2</v>
      </c>
      <c r="AD76" s="109"/>
      <c r="AE76" s="107"/>
      <c r="AF76" s="107"/>
      <c r="AG76" s="107"/>
      <c r="AH76" s="107"/>
      <c r="AI76" s="107"/>
      <c r="AJ76" s="107"/>
    </row>
    <row r="77" spans="1:36" ht="15.75" customHeight="1">
      <c r="A77" s="116">
        <v>27</v>
      </c>
      <c r="B77" s="117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10" t="s">
        <v>32</v>
      </c>
      <c r="AB77" s="111"/>
      <c r="AC77" s="112"/>
      <c r="AD77" s="108">
        <f>COUNTIF(C77:AC78,"○")</f>
        <v>2</v>
      </c>
      <c r="AE77" s="106">
        <f>COUNTIF(C77:AC78,"●")</f>
        <v>2</v>
      </c>
      <c r="AF77" s="106">
        <f>COUNTIF(C77:AC78,"△")</f>
        <v>0</v>
      </c>
      <c r="AG77" s="106">
        <f>+AD77*3+AF77*1</f>
        <v>6</v>
      </c>
      <c r="AH77" s="106">
        <v>21</v>
      </c>
      <c r="AI77" s="106">
        <v>23</v>
      </c>
      <c r="AJ77" s="106">
        <v>6</v>
      </c>
    </row>
    <row r="78" spans="1:36" ht="15.75" customHeight="1">
      <c r="A78" s="116"/>
      <c r="B78" s="118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85">
        <v>8</v>
      </c>
      <c r="P78" s="86" t="s">
        <v>634</v>
      </c>
      <c r="Q78" s="87">
        <v>7</v>
      </c>
      <c r="R78" s="79">
        <v>1</v>
      </c>
      <c r="S78" s="80" t="s">
        <v>601</v>
      </c>
      <c r="T78" s="81">
        <v>6</v>
      </c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13"/>
      <c r="AB78" s="114"/>
      <c r="AC78" s="115"/>
      <c r="AD78" s="109"/>
      <c r="AE78" s="107"/>
      <c r="AF78" s="107"/>
      <c r="AG78" s="107"/>
      <c r="AH78" s="107"/>
      <c r="AI78" s="107"/>
      <c r="AJ78" s="107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19</v>
      </c>
      <c r="AE79" s="16">
        <f>SUM(AE61:AE78)</f>
        <v>19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19" t="str">
        <f>+IF(B92="","",+B92)</f>
        <v>駒込ベアーズ</v>
      </c>
      <c r="D91" s="120"/>
      <c r="E91" s="121"/>
      <c r="F91" s="119" t="str">
        <f>+IF(B94="","",+B94)</f>
        <v>リトルジャイアンツ</v>
      </c>
      <c r="G91" s="120"/>
      <c r="H91" s="121"/>
      <c r="I91" s="119" t="str">
        <f>+IF(B96="","",+B96)</f>
        <v>ジャパンキングス</v>
      </c>
      <c r="J91" s="120"/>
      <c r="K91" s="121"/>
      <c r="L91" s="119" t="str">
        <f>+IF(B98="","",+B98)</f>
        <v>ブラックキラーズ</v>
      </c>
      <c r="M91" s="120"/>
      <c r="N91" s="121"/>
      <c r="O91" s="119" t="str">
        <f>+IF(B100="","",+B100)</f>
        <v>品川レインボーズ</v>
      </c>
      <c r="P91" s="120"/>
      <c r="Q91" s="121"/>
      <c r="R91" s="119" t="str">
        <f>+IF(B102="","",+B102)</f>
        <v>東陽フェニックス</v>
      </c>
      <c r="S91" s="120"/>
      <c r="T91" s="121"/>
      <c r="U91" s="119" t="str">
        <f>+IF(B104="","",+B104)</f>
        <v>不動パイレーツ</v>
      </c>
      <c r="V91" s="120"/>
      <c r="W91" s="121"/>
      <c r="X91" s="119" t="str">
        <f>+IF(B106="","",+B106)</f>
        <v>山野Ｒイーグルス</v>
      </c>
      <c r="Y91" s="120"/>
      <c r="Z91" s="121"/>
      <c r="AA91" s="119" t="str">
        <f>+IF(B108="","",+B108)</f>
        <v>オレンジイーグルス</v>
      </c>
      <c r="AB91" s="120"/>
      <c r="AC91" s="12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16">
        <v>28</v>
      </c>
      <c r="B92" s="117" t="str">
        <f>IF(データ２!B56="","",VLOOKUP(A92,データ２!$A$2:$B$162,2))</f>
        <v>駒込ベアーズ</v>
      </c>
      <c r="C92" s="110" t="s">
        <v>32</v>
      </c>
      <c r="D92" s="111"/>
      <c r="E92" s="112"/>
      <c r="F92" s="76"/>
      <c r="G92" s="77"/>
      <c r="H92" s="78"/>
      <c r="I92" s="22" t="s">
        <v>314</v>
      </c>
      <c r="J92" s="23" t="s">
        <v>33</v>
      </c>
      <c r="K92" s="24">
        <v>33</v>
      </c>
      <c r="L92" s="82"/>
      <c r="M92" s="83"/>
      <c r="N92" s="84"/>
      <c r="O92" s="76"/>
      <c r="P92" s="77"/>
      <c r="Q92" s="78"/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08">
        <f>COUNTIF(C92:AC93,"○")</f>
        <v>1</v>
      </c>
      <c r="AE92" s="106">
        <f>COUNTIF(C92:AC93,"●")</f>
        <v>2</v>
      </c>
      <c r="AF92" s="106">
        <f>COUNTIF(C92:AC93,"△")</f>
        <v>0</v>
      </c>
      <c r="AG92" s="106">
        <f>+AD92*3+AF92*1</f>
        <v>3</v>
      </c>
      <c r="AH92" s="106">
        <f>+E93+H93+K93+N93+Q93+T93+W93+AC93</f>
        <v>25</v>
      </c>
      <c r="AI92" s="106">
        <f>+C93+F93+I93+L93+O93+R93+U93+AA93</f>
        <v>9</v>
      </c>
      <c r="AJ92" s="106">
        <v>7</v>
      </c>
    </row>
    <row r="93" spans="1:36" ht="15.75" customHeight="1">
      <c r="A93" s="116"/>
      <c r="B93" s="118"/>
      <c r="C93" s="113"/>
      <c r="D93" s="114"/>
      <c r="E93" s="115"/>
      <c r="F93" s="79">
        <v>1</v>
      </c>
      <c r="G93" s="80" t="s">
        <v>601</v>
      </c>
      <c r="H93" s="81">
        <v>14</v>
      </c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79">
        <v>1</v>
      </c>
      <c r="P93" s="80" t="s">
        <v>608</v>
      </c>
      <c r="Q93" s="81">
        <v>7</v>
      </c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109"/>
      <c r="AE93" s="107"/>
      <c r="AF93" s="107"/>
      <c r="AG93" s="107"/>
      <c r="AH93" s="107"/>
      <c r="AI93" s="107"/>
      <c r="AJ93" s="107"/>
    </row>
    <row r="94" spans="1:36" ht="15.75" customHeight="1">
      <c r="A94" s="116">
        <v>29</v>
      </c>
      <c r="B94" s="117" t="str">
        <f>IF(データ２!B58="","",VLOOKUP(A94,データ２!$A$2:$B$162,2))</f>
        <v>リトルジャイアンツ</v>
      </c>
      <c r="C94" s="82"/>
      <c r="D94" s="83"/>
      <c r="E94" s="84"/>
      <c r="F94" s="110" t="s">
        <v>32</v>
      </c>
      <c r="G94" s="111"/>
      <c r="H94" s="112"/>
      <c r="I94" s="82"/>
      <c r="J94" s="83"/>
      <c r="K94" s="84"/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08">
        <f>COUNTIF(C94:AC95,"○")</f>
        <v>2</v>
      </c>
      <c r="AE94" s="106">
        <f>COUNTIF(C94:AC95,"●")</f>
        <v>0</v>
      </c>
      <c r="AF94" s="106">
        <f>COUNTIF(C94:AC95,"△")</f>
        <v>0</v>
      </c>
      <c r="AG94" s="106">
        <f>+AD94*3+AF94*1</f>
        <v>6</v>
      </c>
      <c r="AH94" s="106">
        <f>+E95+H95+K95+N95+Q95+T95+W95+AC95</f>
        <v>1</v>
      </c>
      <c r="AI94" s="106">
        <f>+C95+F95+I95+L95+O95+R95+U95+AA95</f>
        <v>39</v>
      </c>
      <c r="AJ94" s="106">
        <v>3</v>
      </c>
    </row>
    <row r="95" spans="1:36" ht="15.75" customHeight="1">
      <c r="A95" s="116"/>
      <c r="B95" s="118"/>
      <c r="C95" s="85">
        <v>14</v>
      </c>
      <c r="D95" s="86" t="s">
        <v>598</v>
      </c>
      <c r="E95" s="87">
        <v>1</v>
      </c>
      <c r="F95" s="113"/>
      <c r="G95" s="114"/>
      <c r="H95" s="115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09"/>
      <c r="AE95" s="107"/>
      <c r="AF95" s="107"/>
      <c r="AG95" s="107"/>
      <c r="AH95" s="107"/>
      <c r="AI95" s="107"/>
      <c r="AJ95" s="107"/>
    </row>
    <row r="96" spans="1:36" ht="15.75" customHeight="1">
      <c r="A96" s="116">
        <v>30</v>
      </c>
      <c r="B96" s="117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76"/>
      <c r="G96" s="77"/>
      <c r="H96" s="78"/>
      <c r="I96" s="110" t="s">
        <v>32</v>
      </c>
      <c r="J96" s="111"/>
      <c r="K96" s="112"/>
      <c r="L96" s="22" t="s">
        <v>314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22" t="s">
        <v>314</v>
      </c>
      <c r="V96" s="23" t="s">
        <v>33</v>
      </c>
      <c r="W96" s="24">
        <v>3</v>
      </c>
      <c r="X96" s="76"/>
      <c r="Y96" s="77"/>
      <c r="Z96" s="78"/>
      <c r="AA96" s="76"/>
      <c r="AB96" s="77"/>
      <c r="AC96" s="78"/>
      <c r="AD96" s="108">
        <f>COUNTIF(C96:AC97,"○")</f>
        <v>0</v>
      </c>
      <c r="AE96" s="106">
        <f>COUNTIF(C96:AC97,"●")</f>
        <v>5</v>
      </c>
      <c r="AF96" s="106">
        <f>COUNTIF(C96:AC97,"△")</f>
        <v>0</v>
      </c>
      <c r="AG96" s="106">
        <f>+AD96*3+AF96*1</f>
        <v>0</v>
      </c>
      <c r="AH96" s="106">
        <v>77</v>
      </c>
      <c r="AI96" s="106">
        <f>+C97+F97+I97+L97+O97+R97+U97+AA97</f>
        <v>2</v>
      </c>
      <c r="AJ96" s="106">
        <v>9</v>
      </c>
    </row>
    <row r="97" spans="1:36" ht="15.75" customHeight="1">
      <c r="A97" s="116"/>
      <c r="B97" s="118"/>
      <c r="C97" s="25"/>
      <c r="D97" s="26" t="s">
        <v>33</v>
      </c>
      <c r="E97" s="27"/>
      <c r="F97" s="79">
        <v>0</v>
      </c>
      <c r="G97" s="80" t="s">
        <v>584</v>
      </c>
      <c r="H97" s="81">
        <v>25</v>
      </c>
      <c r="I97" s="113"/>
      <c r="J97" s="114"/>
      <c r="K97" s="115"/>
      <c r="L97" s="25"/>
      <c r="M97" s="26" t="s">
        <v>33</v>
      </c>
      <c r="N97" s="27"/>
      <c r="O97" s="79">
        <v>1</v>
      </c>
      <c r="P97" s="80" t="s">
        <v>610</v>
      </c>
      <c r="Q97" s="81">
        <v>11</v>
      </c>
      <c r="R97" s="79">
        <v>0</v>
      </c>
      <c r="S97" s="80" t="s">
        <v>631</v>
      </c>
      <c r="T97" s="81">
        <v>15</v>
      </c>
      <c r="U97" s="25"/>
      <c r="V97" s="26" t="s">
        <v>33</v>
      </c>
      <c r="W97" s="27"/>
      <c r="X97" s="79">
        <v>0</v>
      </c>
      <c r="Y97" s="80" t="s">
        <v>637</v>
      </c>
      <c r="Z97" s="81">
        <v>14</v>
      </c>
      <c r="AA97" s="79">
        <v>1</v>
      </c>
      <c r="AB97" s="80" t="s">
        <v>590</v>
      </c>
      <c r="AC97" s="81">
        <v>12</v>
      </c>
      <c r="AD97" s="109"/>
      <c r="AE97" s="107"/>
      <c r="AF97" s="107"/>
      <c r="AG97" s="107"/>
      <c r="AH97" s="107"/>
      <c r="AI97" s="107"/>
      <c r="AJ97" s="107"/>
    </row>
    <row r="98" spans="1:36" ht="15.75" customHeight="1">
      <c r="A98" s="116">
        <v>31</v>
      </c>
      <c r="B98" s="117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110" t="s">
        <v>32</v>
      </c>
      <c r="M98" s="111"/>
      <c r="N98" s="112"/>
      <c r="O98" s="76"/>
      <c r="P98" s="77"/>
      <c r="Q98" s="78"/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108">
        <f>COUNTIF(C98:AC99,"○")</f>
        <v>0</v>
      </c>
      <c r="AE98" s="106">
        <f>COUNTIF(C98:AC99,"●")</f>
        <v>2</v>
      </c>
      <c r="AF98" s="106">
        <f>COUNTIF(C98:AC99,"△")</f>
        <v>0</v>
      </c>
      <c r="AG98" s="106">
        <f>+AD98*3+AF98*1</f>
        <v>0</v>
      </c>
      <c r="AH98" s="106">
        <f>+E99+H99+K99+N99+Q99+T99+W99+AC99</f>
        <v>17</v>
      </c>
      <c r="AI98" s="106">
        <f>+C99+F99+I99+L99+O99+R99+U99+AA99</f>
        <v>8</v>
      </c>
      <c r="AJ98" s="106">
        <v>8</v>
      </c>
    </row>
    <row r="99" spans="1:36" ht="15.75" customHeight="1">
      <c r="A99" s="116"/>
      <c r="B99" s="118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13"/>
      <c r="M99" s="114"/>
      <c r="N99" s="115"/>
      <c r="O99" s="79">
        <v>4</v>
      </c>
      <c r="P99" s="80" t="s">
        <v>623</v>
      </c>
      <c r="Q99" s="81">
        <v>10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09"/>
      <c r="AE99" s="107"/>
      <c r="AF99" s="107"/>
      <c r="AG99" s="107"/>
      <c r="AH99" s="107"/>
      <c r="AI99" s="107"/>
      <c r="AJ99" s="107"/>
    </row>
    <row r="100" spans="1:36" ht="15.75" customHeight="1">
      <c r="A100" s="116">
        <v>32</v>
      </c>
      <c r="B100" s="117" t="str">
        <f>IF(データ２!B64="","",VLOOKUP(A100,データ２!$A$2:$B$162,2))</f>
        <v>品川レインボーズ</v>
      </c>
      <c r="C100" s="82"/>
      <c r="D100" s="83"/>
      <c r="E100" s="84"/>
      <c r="F100" s="22" t="s">
        <v>314</v>
      </c>
      <c r="G100" s="23" t="s">
        <v>33</v>
      </c>
      <c r="H100" s="24">
        <v>20</v>
      </c>
      <c r="I100" s="100"/>
      <c r="J100" s="101"/>
      <c r="K100" s="102"/>
      <c r="L100" s="82"/>
      <c r="M100" s="83"/>
      <c r="N100" s="84"/>
      <c r="O100" s="110" t="s">
        <v>32</v>
      </c>
      <c r="P100" s="111"/>
      <c r="Q100" s="112"/>
      <c r="R100" s="76"/>
      <c r="S100" s="77"/>
      <c r="T100" s="78"/>
      <c r="U100" s="76"/>
      <c r="V100" s="77"/>
      <c r="W100" s="78"/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108">
        <f>COUNTIF(C100:AC101,"○")</f>
        <v>3</v>
      </c>
      <c r="AE100" s="106">
        <f>COUNTIF(C100:AC101,"●")</f>
        <v>2</v>
      </c>
      <c r="AF100" s="106">
        <f>COUNTIF(C100:AC101,"△")</f>
        <v>0</v>
      </c>
      <c r="AG100" s="106">
        <f>+AD100*3+AF100*1</f>
        <v>9</v>
      </c>
      <c r="AH100" s="106">
        <f>+E101+H101+K101+N101+Q101+T101+W101+AC101</f>
        <v>18</v>
      </c>
      <c r="AI100" s="106">
        <f>+C101+F101+I101+L101+O101+R101+U101+AA101</f>
        <v>31</v>
      </c>
      <c r="AJ100" s="106">
        <v>2</v>
      </c>
    </row>
    <row r="101" spans="1:36" ht="15.75" customHeight="1">
      <c r="A101" s="116"/>
      <c r="B101" s="118"/>
      <c r="C101" s="85">
        <v>7</v>
      </c>
      <c r="D101" s="86" t="s">
        <v>607</v>
      </c>
      <c r="E101" s="87">
        <v>1</v>
      </c>
      <c r="F101" s="25"/>
      <c r="G101" s="26" t="s">
        <v>33</v>
      </c>
      <c r="H101" s="27"/>
      <c r="I101" s="103">
        <v>11</v>
      </c>
      <c r="J101" s="104" t="s">
        <v>609</v>
      </c>
      <c r="K101" s="105">
        <v>1</v>
      </c>
      <c r="L101" s="85">
        <v>10</v>
      </c>
      <c r="M101" s="86" t="s">
        <v>622</v>
      </c>
      <c r="N101" s="87">
        <v>4</v>
      </c>
      <c r="O101" s="113"/>
      <c r="P101" s="114"/>
      <c r="Q101" s="115"/>
      <c r="R101" s="79">
        <v>1</v>
      </c>
      <c r="S101" s="80" t="s">
        <v>597</v>
      </c>
      <c r="T101" s="81">
        <v>4</v>
      </c>
      <c r="U101" s="79">
        <v>2</v>
      </c>
      <c r="V101" s="80" t="s">
        <v>590</v>
      </c>
      <c r="W101" s="81">
        <v>8</v>
      </c>
      <c r="X101" s="25"/>
      <c r="Y101" s="26" t="s">
        <v>33</v>
      </c>
      <c r="Z101" s="27"/>
      <c r="AA101" s="25"/>
      <c r="AB101" s="26" t="s">
        <v>33</v>
      </c>
      <c r="AC101" s="27"/>
      <c r="AD101" s="109"/>
      <c r="AE101" s="107"/>
      <c r="AF101" s="107"/>
      <c r="AG101" s="107"/>
      <c r="AH101" s="107"/>
      <c r="AI101" s="107"/>
      <c r="AJ101" s="107"/>
    </row>
    <row r="102" spans="1:36" ht="15.75" customHeight="1">
      <c r="A102" s="116">
        <v>33</v>
      </c>
      <c r="B102" s="117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82"/>
      <c r="J102" s="83"/>
      <c r="K102" s="84"/>
      <c r="L102" s="22" t="s">
        <v>314</v>
      </c>
      <c r="M102" s="23" t="s">
        <v>33</v>
      </c>
      <c r="N102" s="24">
        <v>4</v>
      </c>
      <c r="O102" s="82"/>
      <c r="P102" s="83"/>
      <c r="Q102" s="84"/>
      <c r="R102" s="110" t="s">
        <v>32</v>
      </c>
      <c r="S102" s="111"/>
      <c r="T102" s="112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76"/>
      <c r="AB102" s="77"/>
      <c r="AC102" s="78"/>
      <c r="AD102" s="108">
        <f>COUNTIF(C102:AC103,"○")</f>
        <v>2</v>
      </c>
      <c r="AE102" s="106">
        <f>COUNTIF(C102:AC103,"●")</f>
        <v>2</v>
      </c>
      <c r="AF102" s="106">
        <f>COUNTIF(C102:AC103,"△")</f>
        <v>0</v>
      </c>
      <c r="AG102" s="106">
        <f>+AD102*3+AF102*1</f>
        <v>6</v>
      </c>
      <c r="AH102" s="106">
        <f>+E103+H103+K103+N103+Q103+T103+W103+AC103</f>
        <v>9</v>
      </c>
      <c r="AI102" s="106">
        <f>+C103+F103+I103+L103+O103+R103+U103+AA103</f>
        <v>22</v>
      </c>
      <c r="AJ102" s="106">
        <v>5</v>
      </c>
    </row>
    <row r="103" spans="1:36" ht="15.75" customHeight="1">
      <c r="A103" s="116"/>
      <c r="B103" s="118"/>
      <c r="C103" s="25"/>
      <c r="D103" s="26" t="s">
        <v>33</v>
      </c>
      <c r="E103" s="27"/>
      <c r="F103" s="25"/>
      <c r="G103" s="26" t="s">
        <v>33</v>
      </c>
      <c r="H103" s="27"/>
      <c r="I103" s="85">
        <v>15</v>
      </c>
      <c r="J103" s="86" t="s">
        <v>630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596</v>
      </c>
      <c r="Q103" s="87">
        <v>1</v>
      </c>
      <c r="R103" s="113"/>
      <c r="S103" s="114"/>
      <c r="T103" s="115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79">
        <v>3</v>
      </c>
      <c r="AB103" s="80" t="s">
        <v>611</v>
      </c>
      <c r="AC103" s="81">
        <v>4</v>
      </c>
      <c r="AD103" s="109"/>
      <c r="AE103" s="107"/>
      <c r="AF103" s="107"/>
      <c r="AG103" s="107"/>
      <c r="AH103" s="107"/>
      <c r="AI103" s="107"/>
      <c r="AJ103" s="107"/>
    </row>
    <row r="104" spans="1:36" ht="15.75" customHeight="1">
      <c r="A104" s="116">
        <v>34</v>
      </c>
      <c r="B104" s="117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82"/>
      <c r="P104" s="83"/>
      <c r="Q104" s="84"/>
      <c r="R104" s="82"/>
      <c r="S104" s="83"/>
      <c r="T104" s="84"/>
      <c r="U104" s="110" t="s">
        <v>32</v>
      </c>
      <c r="V104" s="111"/>
      <c r="W104" s="112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08">
        <f>COUNTIF(C104:AC105,"○")</f>
        <v>3</v>
      </c>
      <c r="AE104" s="106">
        <f>COUNTIF(C104:AC105,"●")</f>
        <v>0</v>
      </c>
      <c r="AF104" s="106">
        <f>COUNTIF(C104:AC105,"△")</f>
        <v>0</v>
      </c>
      <c r="AG104" s="106">
        <f>+AD104*3+AF104*1</f>
        <v>9</v>
      </c>
      <c r="AH104" s="106">
        <f>+E105+H105+K105+N105+Q105+T105+W105+AC105</f>
        <v>3</v>
      </c>
      <c r="AI104" s="106">
        <f>+C105+F105+I105+L105+O105+R105+U105+AA105</f>
        <v>21</v>
      </c>
      <c r="AJ104" s="106">
        <v>1</v>
      </c>
    </row>
    <row r="105" spans="1:36" ht="15.75" customHeight="1">
      <c r="A105" s="116"/>
      <c r="B105" s="118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13"/>
      <c r="V105" s="114"/>
      <c r="W105" s="115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09"/>
      <c r="AE105" s="107"/>
      <c r="AF105" s="107"/>
      <c r="AG105" s="107"/>
      <c r="AH105" s="107"/>
      <c r="AI105" s="107"/>
      <c r="AJ105" s="107"/>
    </row>
    <row r="106" spans="1:36" ht="15.75" customHeight="1">
      <c r="A106" s="116">
        <v>35</v>
      </c>
      <c r="B106" s="117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82"/>
      <c r="J106" s="83"/>
      <c r="K106" s="84"/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110" t="s">
        <v>32</v>
      </c>
      <c r="Y106" s="111"/>
      <c r="Z106" s="112"/>
      <c r="AA106" s="22" t="s">
        <v>314</v>
      </c>
      <c r="AB106" s="23" t="s">
        <v>33</v>
      </c>
      <c r="AC106" s="24">
        <v>36</v>
      </c>
      <c r="AD106" s="108">
        <f>COUNTIF(C106:AC107,"○")</f>
        <v>1</v>
      </c>
      <c r="AE106" s="106">
        <f>COUNTIF(C106:AC107,"●")</f>
        <v>0</v>
      </c>
      <c r="AF106" s="106">
        <f>COUNTIF(C106:AC107,"△")</f>
        <v>0</v>
      </c>
      <c r="AG106" s="106">
        <f>+AD106*3+AF106*1</f>
        <v>3</v>
      </c>
      <c r="AH106" s="106">
        <f>+E107+H107+K107+N107+Q107+T107+W107+AC107</f>
        <v>0</v>
      </c>
      <c r="AI106" s="106">
        <f>+C107+F107+I107+L107+O107+R107+U107+AA107</f>
        <v>14</v>
      </c>
      <c r="AJ106" s="106">
        <v>6</v>
      </c>
    </row>
    <row r="107" spans="1:36" ht="15.75" customHeight="1">
      <c r="A107" s="116"/>
      <c r="B107" s="118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636</v>
      </c>
      <c r="K107" s="87">
        <v>0</v>
      </c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13"/>
      <c r="Y107" s="114"/>
      <c r="Z107" s="115"/>
      <c r="AA107" s="25"/>
      <c r="AB107" s="26" t="s">
        <v>33</v>
      </c>
      <c r="AC107" s="27"/>
      <c r="AD107" s="109"/>
      <c r="AE107" s="107"/>
      <c r="AF107" s="107"/>
      <c r="AG107" s="107"/>
      <c r="AH107" s="107"/>
      <c r="AI107" s="107"/>
      <c r="AJ107" s="107"/>
    </row>
    <row r="108" spans="1:36" ht="15.75" customHeight="1">
      <c r="A108" s="116">
        <v>36</v>
      </c>
      <c r="B108" s="117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82"/>
      <c r="S108" s="83"/>
      <c r="T108" s="84"/>
      <c r="U108" s="76"/>
      <c r="V108" s="77"/>
      <c r="W108" s="78"/>
      <c r="X108" s="22" t="s">
        <v>314</v>
      </c>
      <c r="Y108" s="23" t="s">
        <v>33</v>
      </c>
      <c r="Z108" s="24">
        <v>36</v>
      </c>
      <c r="AA108" s="110" t="s">
        <v>32</v>
      </c>
      <c r="AB108" s="111"/>
      <c r="AC108" s="112"/>
      <c r="AD108" s="108">
        <f>COUNTIF(C108:AC109,"○")</f>
        <v>2</v>
      </c>
      <c r="AE108" s="106">
        <f>COUNTIF(C108:AC109,"●")</f>
        <v>1</v>
      </c>
      <c r="AF108" s="106">
        <f>COUNTIF(C108:AC109,"△")</f>
        <v>0</v>
      </c>
      <c r="AG108" s="106">
        <f>+AD108*3+AF108*1</f>
        <v>6</v>
      </c>
      <c r="AH108" s="106">
        <f>+E109+H109+K109+N109+Q109+T109+W109+AC109</f>
        <v>13</v>
      </c>
      <c r="AI108" s="106">
        <f>+C109+F109+I109+L109+O109+R109+U109+AA109</f>
        <v>17</v>
      </c>
      <c r="AJ108" s="106">
        <v>4</v>
      </c>
    </row>
    <row r="109" spans="1:36" ht="15.75" customHeight="1">
      <c r="A109" s="116"/>
      <c r="B109" s="118"/>
      <c r="C109" s="25"/>
      <c r="D109" s="26" t="s">
        <v>33</v>
      </c>
      <c r="E109" s="27"/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25"/>
      <c r="M109" s="26" t="s">
        <v>33</v>
      </c>
      <c r="N109" s="27"/>
      <c r="O109" s="25"/>
      <c r="P109" s="26" t="s">
        <v>33</v>
      </c>
      <c r="Q109" s="27"/>
      <c r="R109" s="85">
        <v>4</v>
      </c>
      <c r="S109" s="86" t="s">
        <v>612</v>
      </c>
      <c r="T109" s="87">
        <v>3</v>
      </c>
      <c r="U109" s="79">
        <v>1</v>
      </c>
      <c r="V109" s="80" t="s">
        <v>594</v>
      </c>
      <c r="W109" s="81">
        <v>9</v>
      </c>
      <c r="X109" s="25"/>
      <c r="Y109" s="26" t="s">
        <v>33</v>
      </c>
      <c r="Z109" s="27"/>
      <c r="AA109" s="113"/>
      <c r="AB109" s="114"/>
      <c r="AC109" s="115"/>
      <c r="AD109" s="109"/>
      <c r="AE109" s="107"/>
      <c r="AF109" s="107"/>
      <c r="AG109" s="107"/>
      <c r="AH109" s="107"/>
      <c r="AI109" s="107"/>
      <c r="AJ109" s="107"/>
    </row>
    <row r="110" spans="30:32" ht="13.5">
      <c r="AD110" s="16">
        <f>SUM(AD92:AD109)</f>
        <v>14</v>
      </c>
      <c r="AE110" s="16">
        <f>SUM(AE92:AE109)</f>
        <v>14</v>
      </c>
      <c r="AF110" s="16">
        <f>SUM(AF92:AF109)</f>
        <v>0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19" t="str">
        <f>+IF(B119="","",+B119)</f>
        <v>ニュー愛宕</v>
      </c>
      <c r="D118" s="120"/>
      <c r="E118" s="121"/>
      <c r="F118" s="119" t="str">
        <f>+IF(B121="","",+B121)</f>
        <v>春日橋ファイターズ</v>
      </c>
      <c r="G118" s="120"/>
      <c r="H118" s="121"/>
      <c r="I118" s="119" t="str">
        <f>+IF(B123="","",+B123)</f>
        <v>ブルースカイズ</v>
      </c>
      <c r="J118" s="120"/>
      <c r="K118" s="121"/>
      <c r="L118" s="119" t="str">
        <f>+IF(B125="","",+B125)</f>
        <v>トゥールスジュニア</v>
      </c>
      <c r="M118" s="120"/>
      <c r="N118" s="121"/>
      <c r="O118" s="119" t="str">
        <f>+IF(B127="","",+B127)</f>
        <v>茗荷谷クラブ</v>
      </c>
      <c r="P118" s="120"/>
      <c r="Q118" s="121"/>
      <c r="R118" s="119" t="str">
        <f>+IF(B129="","",+B129)</f>
        <v>元芝ハヤブサ</v>
      </c>
      <c r="S118" s="120"/>
      <c r="T118" s="121"/>
      <c r="U118" s="119" t="str">
        <f>+IF(B131="","",+B131)</f>
        <v>月島ライオンズ</v>
      </c>
      <c r="V118" s="120"/>
      <c r="W118" s="121"/>
      <c r="X118" s="119" t="str">
        <f>+IF(B133="","",+B133)</f>
        <v>墨田スターズ</v>
      </c>
      <c r="Y118" s="120"/>
      <c r="Z118" s="121"/>
      <c r="AA118" s="119" t="str">
        <f>+IF(B135="","",+B135)</f>
        <v>サンジュニア</v>
      </c>
      <c r="AB118" s="120"/>
      <c r="AC118" s="12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16">
        <v>37</v>
      </c>
      <c r="B119" s="117" t="str">
        <f>IF(データ２!B74="","",VLOOKUP(A119,データ２!$A$2:$B$162,2))</f>
        <v>ニュー愛宕</v>
      </c>
      <c r="C119" s="110" t="s">
        <v>32</v>
      </c>
      <c r="D119" s="111"/>
      <c r="E119" s="112"/>
      <c r="F119" s="82"/>
      <c r="G119" s="83"/>
      <c r="H119" s="84"/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76"/>
      <c r="P119" s="77"/>
      <c r="Q119" s="78"/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08">
        <f>COUNTIF(C119:AC120,"○")</f>
        <v>2</v>
      </c>
      <c r="AE119" s="106">
        <f>COUNTIF(C119:AC120,"●")</f>
        <v>2</v>
      </c>
      <c r="AF119" s="106">
        <f>COUNTIF(C119:AC120,"△")</f>
        <v>0</v>
      </c>
      <c r="AG119" s="106">
        <f>+AD119*3+AF119*1</f>
        <v>6</v>
      </c>
      <c r="AH119" s="106">
        <v>48</v>
      </c>
      <c r="AI119" s="106">
        <v>31</v>
      </c>
      <c r="AJ119" s="106">
        <v>6</v>
      </c>
    </row>
    <row r="120" spans="1:36" ht="15.75" customHeight="1">
      <c r="A120" s="116"/>
      <c r="B120" s="118"/>
      <c r="C120" s="113"/>
      <c r="D120" s="114"/>
      <c r="E120" s="115"/>
      <c r="F120" s="85">
        <v>14</v>
      </c>
      <c r="G120" s="86" t="s">
        <v>598</v>
      </c>
      <c r="H120" s="87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9">
        <v>0</v>
      </c>
      <c r="P120" s="80" t="s">
        <v>608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611</v>
      </c>
      <c r="Z120" s="81">
        <v>15</v>
      </c>
      <c r="AA120" s="85">
        <v>14</v>
      </c>
      <c r="AB120" s="86" t="s">
        <v>589</v>
      </c>
      <c r="AC120" s="87">
        <v>7</v>
      </c>
      <c r="AD120" s="109"/>
      <c r="AE120" s="107"/>
      <c r="AF120" s="107"/>
      <c r="AG120" s="107"/>
      <c r="AH120" s="107"/>
      <c r="AI120" s="107"/>
      <c r="AJ120" s="107"/>
    </row>
    <row r="121" spans="1:36" ht="15.75" customHeight="1">
      <c r="A121" s="116">
        <v>38</v>
      </c>
      <c r="B121" s="117" t="str">
        <f>IF(データ２!B76="","",VLOOKUP(A121,データ２!$A$2:$B$162,2))</f>
        <v>春日橋ファイターズ</v>
      </c>
      <c r="C121" s="76"/>
      <c r="D121" s="77"/>
      <c r="E121" s="78"/>
      <c r="F121" s="110" t="s">
        <v>32</v>
      </c>
      <c r="G121" s="111"/>
      <c r="H121" s="112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76"/>
      <c r="P121" s="77"/>
      <c r="Q121" s="78"/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108">
        <f>COUNTIF(C121:AC122,"○")</f>
        <v>0</v>
      </c>
      <c r="AE121" s="106">
        <f>COUNTIF(C121:AC122,"●")</f>
        <v>4</v>
      </c>
      <c r="AF121" s="106">
        <f>COUNTIF(C121:AC122,"△")</f>
        <v>0</v>
      </c>
      <c r="AG121" s="106">
        <f>+AD121*3+AF121*1</f>
        <v>0</v>
      </c>
      <c r="AH121" s="106">
        <f>+E122+H122+K122+N122+Q122+T122+W122+AC122</f>
        <v>63</v>
      </c>
      <c r="AI121" s="106">
        <f>+C122+F122+I122+L122+O122+R122+U122+AA122</f>
        <v>14</v>
      </c>
      <c r="AJ121" s="106">
        <v>8</v>
      </c>
    </row>
    <row r="122" spans="1:36" ht="15.75" customHeight="1">
      <c r="A122" s="116"/>
      <c r="B122" s="118"/>
      <c r="C122" s="79">
        <v>4</v>
      </c>
      <c r="D122" s="80" t="s">
        <v>601</v>
      </c>
      <c r="E122" s="81">
        <v>14</v>
      </c>
      <c r="F122" s="113"/>
      <c r="G122" s="114"/>
      <c r="H122" s="115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79">
        <v>0</v>
      </c>
      <c r="P122" s="80" t="s">
        <v>635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25"/>
      <c r="AB122" s="26" t="s">
        <v>33</v>
      </c>
      <c r="AC122" s="27"/>
      <c r="AD122" s="109"/>
      <c r="AE122" s="107"/>
      <c r="AF122" s="107"/>
      <c r="AG122" s="107"/>
      <c r="AH122" s="107"/>
      <c r="AI122" s="107"/>
      <c r="AJ122" s="107"/>
    </row>
    <row r="123" spans="1:36" ht="15.75" customHeight="1">
      <c r="A123" s="116">
        <v>39</v>
      </c>
      <c r="B123" s="117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10" t="s">
        <v>32</v>
      </c>
      <c r="J123" s="111"/>
      <c r="K123" s="112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76"/>
      <c r="V123" s="77"/>
      <c r="W123" s="78"/>
      <c r="X123" s="76"/>
      <c r="Y123" s="77"/>
      <c r="Z123" s="78"/>
      <c r="AA123" s="82"/>
      <c r="AB123" s="83"/>
      <c r="AC123" s="84"/>
      <c r="AD123" s="108">
        <f>COUNTIF(C123:AC124,"○")</f>
        <v>2</v>
      </c>
      <c r="AE123" s="106">
        <f>COUNTIF(C123:AC124,"●")</f>
        <v>2</v>
      </c>
      <c r="AF123" s="106">
        <f>COUNTIF(C123:AC124,"△")</f>
        <v>0</v>
      </c>
      <c r="AG123" s="106">
        <f>+AD123*3+AF123*1</f>
        <v>6</v>
      </c>
      <c r="AH123" s="106">
        <v>28</v>
      </c>
      <c r="AI123" s="106">
        <v>28</v>
      </c>
      <c r="AJ123" s="106">
        <v>5</v>
      </c>
    </row>
    <row r="124" spans="1:36" ht="15.75" customHeight="1">
      <c r="A124" s="116"/>
      <c r="B124" s="118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13"/>
      <c r="J124" s="114"/>
      <c r="K124" s="115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79">
        <v>4</v>
      </c>
      <c r="V124" s="80" t="s">
        <v>611</v>
      </c>
      <c r="W124" s="81">
        <v>11</v>
      </c>
      <c r="X124" s="79">
        <v>6</v>
      </c>
      <c r="Y124" s="80" t="s">
        <v>581</v>
      </c>
      <c r="Z124" s="81">
        <v>7</v>
      </c>
      <c r="AA124" s="85">
        <v>9</v>
      </c>
      <c r="AB124" s="86" t="s">
        <v>598</v>
      </c>
      <c r="AC124" s="87">
        <v>2</v>
      </c>
      <c r="AD124" s="109"/>
      <c r="AE124" s="107"/>
      <c r="AF124" s="107"/>
      <c r="AG124" s="107"/>
      <c r="AH124" s="107"/>
      <c r="AI124" s="107"/>
      <c r="AJ124" s="107"/>
    </row>
    <row r="125" spans="1:36" ht="15.75" customHeight="1">
      <c r="A125" s="116">
        <v>40</v>
      </c>
      <c r="B125" s="117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110" t="s">
        <v>32</v>
      </c>
      <c r="M125" s="111"/>
      <c r="N125" s="112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08">
        <f>COUNTIF(C125:AC126,"○")</f>
        <v>3</v>
      </c>
      <c r="AE125" s="106">
        <f>COUNTIF(C125:AC126,"●")</f>
        <v>1</v>
      </c>
      <c r="AF125" s="106">
        <f>COUNTIF(C125:AC126,"△")</f>
        <v>1</v>
      </c>
      <c r="AG125" s="106">
        <f>+AD125*3+AF125*1</f>
        <v>10</v>
      </c>
      <c r="AH125" s="106">
        <v>32</v>
      </c>
      <c r="AI125" s="106">
        <v>49</v>
      </c>
      <c r="AJ125" s="106">
        <v>4</v>
      </c>
    </row>
    <row r="126" spans="1:36" ht="15.75" customHeight="1">
      <c r="A126" s="116"/>
      <c r="B126" s="118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13"/>
      <c r="M126" s="114"/>
      <c r="N126" s="115"/>
      <c r="O126" s="79">
        <v>1</v>
      </c>
      <c r="P126" s="80" t="s">
        <v>611</v>
      </c>
      <c r="Q126" s="81">
        <v>13</v>
      </c>
      <c r="R126" s="85">
        <v>26</v>
      </c>
      <c r="S126" s="86" t="s">
        <v>634</v>
      </c>
      <c r="T126" s="87">
        <v>2</v>
      </c>
      <c r="U126" s="85">
        <v>5</v>
      </c>
      <c r="V126" s="86" t="s">
        <v>607</v>
      </c>
      <c r="W126" s="87">
        <v>4</v>
      </c>
      <c r="X126" s="91">
        <v>5</v>
      </c>
      <c r="Y126" s="92" t="s">
        <v>580</v>
      </c>
      <c r="Z126" s="93">
        <v>5</v>
      </c>
      <c r="AA126" s="85">
        <v>12</v>
      </c>
      <c r="AB126" s="86" t="s">
        <v>630</v>
      </c>
      <c r="AC126" s="87">
        <v>8</v>
      </c>
      <c r="AD126" s="109"/>
      <c r="AE126" s="107"/>
      <c r="AF126" s="107"/>
      <c r="AG126" s="107"/>
      <c r="AH126" s="107"/>
      <c r="AI126" s="107"/>
      <c r="AJ126" s="107"/>
    </row>
    <row r="127" spans="1:36" ht="15.75" customHeight="1">
      <c r="A127" s="116">
        <v>41</v>
      </c>
      <c r="B127" s="117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22" t="s">
        <v>315</v>
      </c>
      <c r="J127" s="23" t="s">
        <v>33</v>
      </c>
      <c r="K127" s="24">
        <v>15</v>
      </c>
      <c r="L127" s="82"/>
      <c r="M127" s="83"/>
      <c r="N127" s="84"/>
      <c r="O127" s="110" t="s">
        <v>32</v>
      </c>
      <c r="P127" s="111"/>
      <c r="Q127" s="112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08">
        <f>COUNTIF(C127:AC128,"○")</f>
        <v>4</v>
      </c>
      <c r="AE127" s="106">
        <f>COUNTIF(C127:AC128,"●")</f>
        <v>0</v>
      </c>
      <c r="AF127" s="106">
        <f>COUNTIF(C127:AC128,"△")</f>
        <v>0</v>
      </c>
      <c r="AG127" s="106">
        <f>+AD127*3+AF127*1</f>
        <v>12</v>
      </c>
      <c r="AH127" s="106">
        <f>+E128+H128+K128+N128+Q128+T128+W128+AC128</f>
        <v>2</v>
      </c>
      <c r="AI127" s="106">
        <f>+C128+F128+I128+L128+O128+R128+U128+AA128</f>
        <v>68</v>
      </c>
      <c r="AJ127" s="106">
        <v>2</v>
      </c>
    </row>
    <row r="128" spans="1:36" ht="15.75" customHeight="1">
      <c r="A128" s="116"/>
      <c r="B128" s="118"/>
      <c r="C128" s="85">
        <v>22</v>
      </c>
      <c r="D128" s="86" t="s">
        <v>607</v>
      </c>
      <c r="E128" s="87">
        <v>0</v>
      </c>
      <c r="F128" s="85">
        <v>17</v>
      </c>
      <c r="G128" s="86" t="s">
        <v>634</v>
      </c>
      <c r="H128" s="87">
        <v>0</v>
      </c>
      <c r="I128" s="25"/>
      <c r="J128" s="26" t="s">
        <v>33</v>
      </c>
      <c r="K128" s="27"/>
      <c r="L128" s="85">
        <v>13</v>
      </c>
      <c r="M128" s="86" t="s">
        <v>612</v>
      </c>
      <c r="N128" s="87">
        <v>1</v>
      </c>
      <c r="O128" s="113"/>
      <c r="P128" s="114"/>
      <c r="Q128" s="115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9"/>
      <c r="AE128" s="107"/>
      <c r="AF128" s="107"/>
      <c r="AG128" s="107"/>
      <c r="AH128" s="107"/>
      <c r="AI128" s="107"/>
      <c r="AJ128" s="107"/>
    </row>
    <row r="129" spans="1:36" ht="15.75" customHeight="1">
      <c r="A129" s="116">
        <v>42</v>
      </c>
      <c r="B129" s="117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76"/>
      <c r="M129" s="77"/>
      <c r="N129" s="78"/>
      <c r="O129" s="76"/>
      <c r="P129" s="77"/>
      <c r="Q129" s="78"/>
      <c r="R129" s="110" t="s">
        <v>32</v>
      </c>
      <c r="S129" s="111"/>
      <c r="T129" s="112"/>
      <c r="U129" s="76"/>
      <c r="V129" s="77"/>
      <c r="W129" s="78"/>
      <c r="X129" s="76"/>
      <c r="Y129" s="77"/>
      <c r="Z129" s="78"/>
      <c r="AA129" s="76"/>
      <c r="AB129" s="77"/>
      <c r="AC129" s="78"/>
      <c r="AD129" s="108">
        <f>COUNTIF(C129:AC130,"○")</f>
        <v>0</v>
      </c>
      <c r="AE129" s="106">
        <f>COUNTIF(C129:AC130,"●")</f>
        <v>5</v>
      </c>
      <c r="AF129" s="106">
        <f>COUNTIF(C129:AC130,"△")</f>
        <v>0</v>
      </c>
      <c r="AG129" s="106">
        <f>+AD129*3+AF129*1</f>
        <v>0</v>
      </c>
      <c r="AH129" s="106">
        <v>73</v>
      </c>
      <c r="AI129" s="106">
        <v>9</v>
      </c>
      <c r="AJ129" s="106">
        <v>9</v>
      </c>
    </row>
    <row r="130" spans="1:36" ht="15.75" customHeight="1">
      <c r="A130" s="116"/>
      <c r="B130" s="118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79">
        <v>2</v>
      </c>
      <c r="M130" s="80" t="s">
        <v>635</v>
      </c>
      <c r="N130" s="81">
        <v>26</v>
      </c>
      <c r="O130" s="79">
        <v>1</v>
      </c>
      <c r="P130" s="80" t="s">
        <v>581</v>
      </c>
      <c r="Q130" s="81">
        <v>16</v>
      </c>
      <c r="R130" s="113"/>
      <c r="S130" s="114"/>
      <c r="T130" s="115"/>
      <c r="U130" s="79">
        <v>1</v>
      </c>
      <c r="V130" s="80" t="s">
        <v>597</v>
      </c>
      <c r="W130" s="81">
        <v>15</v>
      </c>
      <c r="X130" s="79">
        <v>1</v>
      </c>
      <c r="Y130" s="80" t="s">
        <v>611</v>
      </c>
      <c r="Z130" s="81">
        <v>8</v>
      </c>
      <c r="AA130" s="79">
        <v>4</v>
      </c>
      <c r="AB130" s="80" t="s">
        <v>611</v>
      </c>
      <c r="AC130" s="81">
        <v>9</v>
      </c>
      <c r="AD130" s="109"/>
      <c r="AE130" s="107"/>
      <c r="AF130" s="107"/>
      <c r="AG130" s="107"/>
      <c r="AH130" s="107"/>
      <c r="AI130" s="107"/>
      <c r="AJ130" s="107"/>
    </row>
    <row r="131" spans="1:36" ht="15.75" customHeight="1">
      <c r="A131" s="116">
        <v>43</v>
      </c>
      <c r="B131" s="117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22" t="s">
        <v>315</v>
      </c>
      <c r="P131" s="23" t="s">
        <v>33</v>
      </c>
      <c r="Q131" s="24">
        <v>18</v>
      </c>
      <c r="R131" s="82"/>
      <c r="S131" s="83"/>
      <c r="T131" s="84"/>
      <c r="U131" s="110" t="s">
        <v>32</v>
      </c>
      <c r="V131" s="111"/>
      <c r="W131" s="112"/>
      <c r="X131" s="22" t="s">
        <v>315</v>
      </c>
      <c r="Y131" s="23" t="s">
        <v>33</v>
      </c>
      <c r="Z131" s="24">
        <v>32</v>
      </c>
      <c r="AA131" s="82"/>
      <c r="AB131" s="83"/>
      <c r="AC131" s="84"/>
      <c r="AD131" s="108">
        <f>COUNTIF(C131:AC132,"○")</f>
        <v>4</v>
      </c>
      <c r="AE131" s="106">
        <f>COUNTIF(C131:AC132,"●")</f>
        <v>1</v>
      </c>
      <c r="AF131" s="106">
        <f>COUNTIF(C131:AC132,"△")</f>
        <v>0</v>
      </c>
      <c r="AG131" s="106">
        <f>+AD131*3+AF131*1</f>
        <v>12</v>
      </c>
      <c r="AH131" s="106">
        <f>+E132+H132+K132+N132+Q132+T132+W132+AC132</f>
        <v>19</v>
      </c>
      <c r="AI131" s="106">
        <f>+C132+F132+I132+L132+O132+R132+U132+AA132</f>
        <v>66</v>
      </c>
      <c r="AJ131" s="106">
        <v>3</v>
      </c>
    </row>
    <row r="132" spans="1:36" ht="15.75" customHeight="1">
      <c r="A132" s="116"/>
      <c r="B132" s="118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85">
        <v>11</v>
      </c>
      <c r="J132" s="86" t="s">
        <v>612</v>
      </c>
      <c r="K132" s="87">
        <v>4</v>
      </c>
      <c r="L132" s="79">
        <v>4</v>
      </c>
      <c r="M132" s="80" t="s">
        <v>608</v>
      </c>
      <c r="N132" s="81">
        <v>5</v>
      </c>
      <c r="O132" s="25"/>
      <c r="P132" s="26" t="s">
        <v>33</v>
      </c>
      <c r="Q132" s="27"/>
      <c r="R132" s="85">
        <v>15</v>
      </c>
      <c r="S132" s="86" t="s">
        <v>596</v>
      </c>
      <c r="T132" s="87">
        <v>1</v>
      </c>
      <c r="U132" s="113"/>
      <c r="V132" s="114"/>
      <c r="W132" s="115"/>
      <c r="X132" s="25"/>
      <c r="Y132" s="26" t="s">
        <v>33</v>
      </c>
      <c r="Z132" s="27"/>
      <c r="AA132" s="85">
        <v>13</v>
      </c>
      <c r="AB132" s="86" t="s">
        <v>628</v>
      </c>
      <c r="AC132" s="87">
        <v>7</v>
      </c>
      <c r="AD132" s="109"/>
      <c r="AE132" s="107"/>
      <c r="AF132" s="107"/>
      <c r="AG132" s="107"/>
      <c r="AH132" s="107"/>
      <c r="AI132" s="107"/>
      <c r="AJ132" s="107"/>
    </row>
    <row r="133" spans="1:36" ht="15.75" customHeight="1">
      <c r="A133" s="116">
        <v>44</v>
      </c>
      <c r="B133" s="117" t="str">
        <f>IF(データ２!B88="","",VLOOKUP(A133,データ２!$A$2:$B$162,2))</f>
        <v>墨田スターズ</v>
      </c>
      <c r="C133" s="82"/>
      <c r="D133" s="83"/>
      <c r="E133" s="84"/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82"/>
      <c r="S133" s="83"/>
      <c r="T133" s="84"/>
      <c r="U133" s="22" t="s">
        <v>315</v>
      </c>
      <c r="V133" s="23" t="s">
        <v>33</v>
      </c>
      <c r="W133" s="24">
        <v>32</v>
      </c>
      <c r="X133" s="110" t="s">
        <v>32</v>
      </c>
      <c r="Y133" s="111"/>
      <c r="Z133" s="112"/>
      <c r="AA133" s="82"/>
      <c r="AB133" s="83"/>
      <c r="AC133" s="84"/>
      <c r="AD133" s="108">
        <f>COUNTIF(C133:AC134,"○")</f>
        <v>4</v>
      </c>
      <c r="AE133" s="106">
        <f>COUNTIF(C133:AC134,"●")</f>
        <v>0</v>
      </c>
      <c r="AF133" s="106">
        <f>COUNTIF(C133:AC134,"△")</f>
        <v>1</v>
      </c>
      <c r="AG133" s="106">
        <f>+AD133*3+AF133*1</f>
        <v>13</v>
      </c>
      <c r="AH133" s="106">
        <f>+E134+H134+K134+N134+Q134+T134+W134+AC134</f>
        <v>17</v>
      </c>
      <c r="AI133" s="106">
        <f>+C134+F134+I134+L134+O134+R134+U134+AA134</f>
        <v>42</v>
      </c>
      <c r="AJ133" s="106">
        <v>1</v>
      </c>
    </row>
    <row r="134" spans="1:36" ht="15.75" customHeight="1">
      <c r="A134" s="116"/>
      <c r="B134" s="118"/>
      <c r="C134" s="85">
        <v>15</v>
      </c>
      <c r="D134" s="86" t="s">
        <v>612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85">
        <v>8</v>
      </c>
      <c r="S134" s="86" t="s">
        <v>612</v>
      </c>
      <c r="T134" s="87">
        <v>1</v>
      </c>
      <c r="U134" s="25"/>
      <c r="V134" s="26" t="s">
        <v>33</v>
      </c>
      <c r="W134" s="27"/>
      <c r="X134" s="113"/>
      <c r="Y134" s="114"/>
      <c r="Z134" s="115"/>
      <c r="AA134" s="85">
        <v>7</v>
      </c>
      <c r="AB134" s="86" t="s">
        <v>585</v>
      </c>
      <c r="AC134" s="87">
        <v>2</v>
      </c>
      <c r="AD134" s="109"/>
      <c r="AE134" s="107"/>
      <c r="AF134" s="107"/>
      <c r="AG134" s="107"/>
      <c r="AH134" s="107"/>
      <c r="AI134" s="107"/>
      <c r="AJ134" s="107"/>
    </row>
    <row r="135" spans="1:36" ht="15.75" customHeight="1">
      <c r="A135" s="116">
        <v>45</v>
      </c>
      <c r="B135" s="117" t="str">
        <f>IF(データ２!B90="","",VLOOKUP(A135,データ２!$A$2:$B$162,2))</f>
        <v>サンジュニア</v>
      </c>
      <c r="C135" s="76"/>
      <c r="D135" s="77"/>
      <c r="E135" s="78"/>
      <c r="F135" s="22" t="s">
        <v>315</v>
      </c>
      <c r="G135" s="23" t="s">
        <v>33</v>
      </c>
      <c r="H135" s="24">
        <v>9</v>
      </c>
      <c r="I135" s="76"/>
      <c r="J135" s="77"/>
      <c r="K135" s="78"/>
      <c r="L135" s="76"/>
      <c r="M135" s="77"/>
      <c r="N135" s="78"/>
      <c r="O135" s="22" t="s">
        <v>315</v>
      </c>
      <c r="P135" s="23" t="s">
        <v>33</v>
      </c>
      <c r="Q135" s="24">
        <v>27</v>
      </c>
      <c r="R135" s="82"/>
      <c r="S135" s="83"/>
      <c r="T135" s="84"/>
      <c r="U135" s="76"/>
      <c r="V135" s="77"/>
      <c r="W135" s="78"/>
      <c r="X135" s="76"/>
      <c r="Y135" s="77"/>
      <c r="Z135" s="78"/>
      <c r="AA135" s="110" t="s">
        <v>32</v>
      </c>
      <c r="AB135" s="111"/>
      <c r="AC135" s="112"/>
      <c r="AD135" s="108">
        <f>COUNTIF(C135:AC136,"○")</f>
        <v>1</v>
      </c>
      <c r="AE135" s="106">
        <f>COUNTIF(C135:AC136,"●")</f>
        <v>5</v>
      </c>
      <c r="AF135" s="106">
        <f>COUNTIF(C135:AC136,"△")</f>
        <v>0</v>
      </c>
      <c r="AG135" s="106">
        <f>+AD135*3+AF135*1</f>
        <v>3</v>
      </c>
      <c r="AH135" s="106">
        <v>59</v>
      </c>
      <c r="AI135" s="106">
        <v>35</v>
      </c>
      <c r="AJ135" s="106">
        <v>7</v>
      </c>
    </row>
    <row r="136" spans="1:36" ht="15.75" customHeight="1">
      <c r="A136" s="116"/>
      <c r="B136" s="118"/>
      <c r="C136" s="79">
        <v>7</v>
      </c>
      <c r="D136" s="80" t="s">
        <v>590</v>
      </c>
      <c r="E136" s="81">
        <v>14</v>
      </c>
      <c r="F136" s="25"/>
      <c r="G136" s="26" t="s">
        <v>33</v>
      </c>
      <c r="H136" s="27"/>
      <c r="I136" s="79">
        <v>2</v>
      </c>
      <c r="J136" s="80" t="s">
        <v>601</v>
      </c>
      <c r="K136" s="81">
        <v>9</v>
      </c>
      <c r="L136" s="79">
        <v>8</v>
      </c>
      <c r="M136" s="80" t="s">
        <v>631</v>
      </c>
      <c r="N136" s="81">
        <v>12</v>
      </c>
      <c r="O136" s="25"/>
      <c r="P136" s="26" t="s">
        <v>33</v>
      </c>
      <c r="Q136" s="27"/>
      <c r="R136" s="85">
        <v>9</v>
      </c>
      <c r="S136" s="86" t="s">
        <v>612</v>
      </c>
      <c r="T136" s="87">
        <v>4</v>
      </c>
      <c r="U136" s="79">
        <v>7</v>
      </c>
      <c r="V136" s="80" t="s">
        <v>629</v>
      </c>
      <c r="W136" s="81">
        <v>13</v>
      </c>
      <c r="X136" s="79">
        <v>2</v>
      </c>
      <c r="Y136" s="80" t="s">
        <v>584</v>
      </c>
      <c r="Z136" s="81">
        <v>7</v>
      </c>
      <c r="AA136" s="113"/>
      <c r="AB136" s="114"/>
      <c r="AC136" s="115"/>
      <c r="AD136" s="109"/>
      <c r="AE136" s="107"/>
      <c r="AF136" s="107"/>
      <c r="AG136" s="107"/>
      <c r="AH136" s="107"/>
      <c r="AI136" s="107"/>
      <c r="AJ136" s="107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20</v>
      </c>
      <c r="AE137" s="16">
        <f>SUM(AE119:AE136)</f>
        <v>20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9" t="str">
        <f>+IF(B150="","",+B150)</f>
        <v>雑司ヶ谷ヤング</v>
      </c>
      <c r="D149" s="120"/>
      <c r="E149" s="121"/>
      <c r="F149" s="119" t="str">
        <f>+IF(B152="","",+B152)</f>
        <v>ＬＣジュニア</v>
      </c>
      <c r="G149" s="120"/>
      <c r="H149" s="121"/>
      <c r="I149" s="119" t="str">
        <f>+IF(B154="","",+B154)</f>
        <v>番町エンジェルス</v>
      </c>
      <c r="J149" s="120"/>
      <c r="K149" s="121"/>
      <c r="L149" s="119" t="str">
        <f>+IF(B156="","",+B156)</f>
        <v>東伊興シャインズ</v>
      </c>
      <c r="M149" s="120"/>
      <c r="N149" s="121"/>
      <c r="O149" s="119" t="str">
        <f>+IF(B158="","",+B158)</f>
        <v>中央バンディーズ</v>
      </c>
      <c r="P149" s="120"/>
      <c r="Q149" s="121"/>
      <c r="R149" s="119" t="str">
        <f>+IF(B160="","",+B160)</f>
        <v>フレール</v>
      </c>
      <c r="S149" s="120"/>
      <c r="T149" s="121"/>
      <c r="U149" s="119" t="str">
        <f>+IF(B162="","",+B162)</f>
        <v>旗の台クラブ</v>
      </c>
      <c r="V149" s="120"/>
      <c r="W149" s="121"/>
      <c r="X149" s="119" t="str">
        <f>+IF(B164="","",+B164)</f>
        <v>東雲メッツ</v>
      </c>
      <c r="Y149" s="120"/>
      <c r="Z149" s="121"/>
      <c r="AA149" s="119" t="str">
        <f>+IF(B166="","",+B166)</f>
        <v>大雲寺スターズ</v>
      </c>
      <c r="AB149" s="120"/>
      <c r="AC149" s="12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16">
        <v>46</v>
      </c>
      <c r="B150" s="117" t="str">
        <f>IF(データ２!B92="","",VLOOKUP(A150,データ２!$A$2:$B$162,2))</f>
        <v>雑司ヶ谷ヤング</v>
      </c>
      <c r="C150" s="110" t="s">
        <v>32</v>
      </c>
      <c r="D150" s="111"/>
      <c r="E150" s="112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76"/>
      <c r="V150" s="77"/>
      <c r="W150" s="78"/>
      <c r="X150" s="82"/>
      <c r="Y150" s="83"/>
      <c r="Z150" s="84"/>
      <c r="AA150" s="76"/>
      <c r="AB150" s="77"/>
      <c r="AC150" s="78"/>
      <c r="AD150" s="108">
        <f>COUNTIF(C150:AC151,"○")</f>
        <v>1</v>
      </c>
      <c r="AE150" s="106">
        <f>COUNTIF(C150:AC151,"●")</f>
        <v>2</v>
      </c>
      <c r="AF150" s="106">
        <f>COUNTIF(C150:AC151,"△")</f>
        <v>0</v>
      </c>
      <c r="AG150" s="106">
        <f>+AD150*3+AF150*1</f>
        <v>3</v>
      </c>
      <c r="AH150" s="106">
        <v>27</v>
      </c>
      <c r="AI150" s="106">
        <v>13</v>
      </c>
      <c r="AJ150" s="106">
        <v>7</v>
      </c>
    </row>
    <row r="151" spans="1:36" ht="15.75" customHeight="1">
      <c r="A151" s="116"/>
      <c r="B151" s="118"/>
      <c r="C151" s="113"/>
      <c r="D151" s="114"/>
      <c r="E151" s="115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79">
        <v>3</v>
      </c>
      <c r="V151" s="80" t="s">
        <v>635</v>
      </c>
      <c r="W151" s="81">
        <v>8</v>
      </c>
      <c r="X151" s="85">
        <v>7</v>
      </c>
      <c r="Y151" s="86" t="s">
        <v>630</v>
      </c>
      <c r="Z151" s="87">
        <v>6</v>
      </c>
      <c r="AA151" s="79">
        <v>3</v>
      </c>
      <c r="AB151" s="80" t="s">
        <v>584</v>
      </c>
      <c r="AC151" s="81">
        <v>13</v>
      </c>
      <c r="AD151" s="109"/>
      <c r="AE151" s="107"/>
      <c r="AF151" s="107"/>
      <c r="AG151" s="107"/>
      <c r="AH151" s="107"/>
      <c r="AI151" s="107"/>
      <c r="AJ151" s="107"/>
    </row>
    <row r="152" spans="1:36" ht="15.75" customHeight="1">
      <c r="A152" s="116">
        <v>47</v>
      </c>
      <c r="B152" s="117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10" t="s">
        <v>32</v>
      </c>
      <c r="G152" s="111"/>
      <c r="H152" s="112"/>
      <c r="I152" s="22" t="s">
        <v>316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76"/>
      <c r="AB152" s="77"/>
      <c r="AC152" s="78"/>
      <c r="AD152" s="108">
        <f>COUNTIF(C152:AC153,"○")</f>
        <v>1</v>
      </c>
      <c r="AE152" s="106">
        <f>COUNTIF(C152:AC153,"●")</f>
        <v>2</v>
      </c>
      <c r="AF152" s="106">
        <f>COUNTIF(C152:AC153,"△")</f>
        <v>0</v>
      </c>
      <c r="AG152" s="106">
        <f>+AD152*3+AF152*1</f>
        <v>3</v>
      </c>
      <c r="AH152" s="106">
        <f>+E153+H153+K153+N153+Q153+T153+W153+AC153</f>
        <v>19</v>
      </c>
      <c r="AI152" s="106">
        <f>+C153+F153+I153+L153+O153+R153+U153+AA153</f>
        <v>25</v>
      </c>
      <c r="AJ152" s="106">
        <v>5</v>
      </c>
    </row>
    <row r="153" spans="1:36" ht="15.75" customHeight="1">
      <c r="A153" s="116"/>
      <c r="B153" s="118"/>
      <c r="C153" s="25"/>
      <c r="D153" s="26" t="s">
        <v>33</v>
      </c>
      <c r="E153" s="27"/>
      <c r="F153" s="113"/>
      <c r="G153" s="114"/>
      <c r="H153" s="115"/>
      <c r="I153" s="25"/>
      <c r="J153" s="26" t="s">
        <v>33</v>
      </c>
      <c r="K153" s="27"/>
      <c r="L153" s="79">
        <v>3</v>
      </c>
      <c r="M153" s="80" t="s">
        <v>626</v>
      </c>
      <c r="N153" s="81">
        <v>4</v>
      </c>
      <c r="O153" s="85">
        <v>13</v>
      </c>
      <c r="P153" s="86" t="s">
        <v>634</v>
      </c>
      <c r="Q153" s="87">
        <v>4</v>
      </c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79">
        <v>9</v>
      </c>
      <c r="AB153" s="80" t="s">
        <v>611</v>
      </c>
      <c r="AC153" s="81">
        <v>11</v>
      </c>
      <c r="AD153" s="109"/>
      <c r="AE153" s="107"/>
      <c r="AF153" s="107"/>
      <c r="AG153" s="107"/>
      <c r="AH153" s="107"/>
      <c r="AI153" s="107"/>
      <c r="AJ153" s="107"/>
    </row>
    <row r="154" spans="1:36" ht="15.75" customHeight="1">
      <c r="A154" s="116">
        <v>48</v>
      </c>
      <c r="B154" s="117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110" t="s">
        <v>32</v>
      </c>
      <c r="J154" s="111"/>
      <c r="K154" s="112"/>
      <c r="L154" s="76"/>
      <c r="M154" s="77"/>
      <c r="N154" s="78"/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76"/>
      <c r="Y154" s="77"/>
      <c r="Z154" s="78"/>
      <c r="AA154" s="76"/>
      <c r="AB154" s="77"/>
      <c r="AC154" s="78"/>
      <c r="AD154" s="108">
        <f>COUNTIF(C154:AC155,"○")</f>
        <v>1</v>
      </c>
      <c r="AE154" s="106">
        <f>COUNTIF(C154:AC155,"●")</f>
        <v>3</v>
      </c>
      <c r="AF154" s="106">
        <f>COUNTIF(C154:AC155,"△")</f>
        <v>0</v>
      </c>
      <c r="AG154" s="106">
        <f>+AD154*3+AF154*1</f>
        <v>3</v>
      </c>
      <c r="AH154" s="106">
        <v>33</v>
      </c>
      <c r="AI154" s="106">
        <v>25</v>
      </c>
      <c r="AJ154" s="106">
        <v>8</v>
      </c>
    </row>
    <row r="155" spans="1:36" ht="15.75" customHeight="1">
      <c r="A155" s="116"/>
      <c r="B155" s="118"/>
      <c r="C155" s="25"/>
      <c r="D155" s="26" t="s">
        <v>33</v>
      </c>
      <c r="E155" s="27"/>
      <c r="F155" s="25"/>
      <c r="G155" s="26" t="s">
        <v>33</v>
      </c>
      <c r="H155" s="27"/>
      <c r="I155" s="113"/>
      <c r="J155" s="114"/>
      <c r="K155" s="115"/>
      <c r="L155" s="79">
        <v>8</v>
      </c>
      <c r="M155" s="80" t="s">
        <v>637</v>
      </c>
      <c r="N155" s="81">
        <v>12</v>
      </c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25"/>
      <c r="V155" s="26" t="s">
        <v>33</v>
      </c>
      <c r="W155" s="27"/>
      <c r="X155" s="79">
        <v>5</v>
      </c>
      <c r="Y155" s="80" t="s">
        <v>637</v>
      </c>
      <c r="Z155" s="81">
        <v>6</v>
      </c>
      <c r="AA155" s="79">
        <v>3</v>
      </c>
      <c r="AB155" s="80" t="s">
        <v>635</v>
      </c>
      <c r="AC155" s="81">
        <v>12</v>
      </c>
      <c r="AD155" s="109"/>
      <c r="AE155" s="107"/>
      <c r="AF155" s="107"/>
      <c r="AG155" s="107"/>
      <c r="AH155" s="107"/>
      <c r="AI155" s="107"/>
      <c r="AJ155" s="107"/>
    </row>
    <row r="156" spans="1:36" ht="15.75" customHeight="1">
      <c r="A156" s="116">
        <v>49</v>
      </c>
      <c r="B156" s="117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82"/>
      <c r="G156" s="83"/>
      <c r="H156" s="84"/>
      <c r="I156" s="82"/>
      <c r="J156" s="83"/>
      <c r="K156" s="84"/>
      <c r="L156" s="110" t="s">
        <v>32</v>
      </c>
      <c r="M156" s="111"/>
      <c r="N156" s="112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76"/>
      <c r="V156" s="77"/>
      <c r="W156" s="78"/>
      <c r="X156" s="94"/>
      <c r="Y156" s="95"/>
      <c r="Z156" s="96"/>
      <c r="AA156" s="76"/>
      <c r="AB156" s="77"/>
      <c r="AC156" s="78"/>
      <c r="AD156" s="108">
        <f>COUNTIF(C156:AC157,"○")</f>
        <v>2</v>
      </c>
      <c r="AE156" s="106">
        <f>COUNTIF(C156:AC157,"●")</f>
        <v>2</v>
      </c>
      <c r="AF156" s="106">
        <f>COUNTIF(C156:AC157,"△")</f>
        <v>1</v>
      </c>
      <c r="AG156" s="106">
        <f>+AD156*3+AF156*1</f>
        <v>7</v>
      </c>
      <c r="AH156" s="106">
        <v>30</v>
      </c>
      <c r="AI156" s="106">
        <v>29</v>
      </c>
      <c r="AJ156" s="106">
        <v>3</v>
      </c>
    </row>
    <row r="157" spans="1:36" ht="15.75" customHeight="1">
      <c r="A157" s="116"/>
      <c r="B157" s="118"/>
      <c r="C157" s="25"/>
      <c r="D157" s="26" t="s">
        <v>33</v>
      </c>
      <c r="E157" s="27"/>
      <c r="F157" s="85">
        <v>4</v>
      </c>
      <c r="G157" s="86" t="s">
        <v>627</v>
      </c>
      <c r="H157" s="87">
        <v>3</v>
      </c>
      <c r="I157" s="85">
        <v>12</v>
      </c>
      <c r="J157" s="86" t="s">
        <v>636</v>
      </c>
      <c r="K157" s="87">
        <v>8</v>
      </c>
      <c r="L157" s="113"/>
      <c r="M157" s="114"/>
      <c r="N157" s="115"/>
      <c r="O157" s="25"/>
      <c r="P157" s="26" t="s">
        <v>33</v>
      </c>
      <c r="Q157" s="27"/>
      <c r="R157" s="25"/>
      <c r="S157" s="26" t="s">
        <v>33</v>
      </c>
      <c r="T157" s="27"/>
      <c r="U157" s="79">
        <v>1</v>
      </c>
      <c r="V157" s="80" t="s">
        <v>611</v>
      </c>
      <c r="W157" s="81">
        <v>5</v>
      </c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09"/>
      <c r="AE157" s="107"/>
      <c r="AF157" s="107"/>
      <c r="AG157" s="107"/>
      <c r="AH157" s="107"/>
      <c r="AI157" s="107"/>
      <c r="AJ157" s="107"/>
    </row>
    <row r="158" spans="1:36" ht="15.75" customHeight="1">
      <c r="A158" s="116">
        <v>50</v>
      </c>
      <c r="B158" s="117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76"/>
      <c r="G158" s="77"/>
      <c r="H158" s="78"/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10" t="s">
        <v>32</v>
      </c>
      <c r="P158" s="111"/>
      <c r="Q158" s="112"/>
      <c r="R158" s="76"/>
      <c r="S158" s="77"/>
      <c r="T158" s="78"/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108">
        <f>COUNTIF(C158:AC159,"○")</f>
        <v>0</v>
      </c>
      <c r="AE158" s="106">
        <f>COUNTIF(C158:AC159,"●")</f>
        <v>3</v>
      </c>
      <c r="AF158" s="106">
        <f>COUNTIF(C158:AC159,"△")</f>
        <v>0</v>
      </c>
      <c r="AG158" s="106">
        <f>+AD158*3+AF158*1</f>
        <v>0</v>
      </c>
      <c r="AH158" s="106">
        <f>+E159+H159+K159+N159+Q159+T159+W159+AC159</f>
        <v>33</v>
      </c>
      <c r="AI158" s="106">
        <f>+C159+F159+I159+L159+O159+R159+U159+AA159</f>
        <v>14</v>
      </c>
      <c r="AJ158" s="106">
        <v>9</v>
      </c>
    </row>
    <row r="159" spans="1:36" ht="15.75" customHeight="1">
      <c r="A159" s="116"/>
      <c r="B159" s="118"/>
      <c r="C159" s="25"/>
      <c r="D159" s="26" t="s">
        <v>33</v>
      </c>
      <c r="E159" s="27"/>
      <c r="F159" s="79">
        <v>4</v>
      </c>
      <c r="G159" s="80" t="s">
        <v>635</v>
      </c>
      <c r="H159" s="81">
        <v>13</v>
      </c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13"/>
      <c r="P159" s="114"/>
      <c r="Q159" s="115"/>
      <c r="R159" s="79">
        <v>7</v>
      </c>
      <c r="S159" s="80" t="s">
        <v>611</v>
      </c>
      <c r="T159" s="81">
        <v>11</v>
      </c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09"/>
      <c r="AE159" s="107"/>
      <c r="AF159" s="107"/>
      <c r="AG159" s="107"/>
      <c r="AH159" s="107"/>
      <c r="AI159" s="107"/>
      <c r="AJ159" s="107"/>
    </row>
    <row r="160" spans="1:36" ht="15.75" customHeight="1">
      <c r="A160" s="116">
        <v>51</v>
      </c>
      <c r="B160" s="117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82"/>
      <c r="P160" s="83"/>
      <c r="Q160" s="84"/>
      <c r="R160" s="110" t="s">
        <v>32</v>
      </c>
      <c r="S160" s="111"/>
      <c r="T160" s="112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08">
        <f>COUNTIF(C160:AC161,"○")</f>
        <v>1</v>
      </c>
      <c r="AE160" s="106">
        <f>COUNTIF(C160:AC161,"●")</f>
        <v>2</v>
      </c>
      <c r="AF160" s="106">
        <f>COUNTIF(C160:AC161,"△")</f>
        <v>0</v>
      </c>
      <c r="AG160" s="106">
        <f>+AD160*3+AF160*1</f>
        <v>3</v>
      </c>
      <c r="AH160" s="106">
        <v>26</v>
      </c>
      <c r="AI160" s="106">
        <v>17</v>
      </c>
      <c r="AJ160" s="106">
        <v>6</v>
      </c>
    </row>
    <row r="161" spans="1:36" ht="15.75" customHeight="1">
      <c r="A161" s="116"/>
      <c r="B161" s="11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85">
        <v>11</v>
      </c>
      <c r="P161" s="86" t="s">
        <v>612</v>
      </c>
      <c r="Q161" s="87">
        <v>7</v>
      </c>
      <c r="R161" s="113"/>
      <c r="S161" s="114"/>
      <c r="T161" s="115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09"/>
      <c r="AE161" s="107"/>
      <c r="AF161" s="107"/>
      <c r="AG161" s="107"/>
      <c r="AH161" s="107"/>
      <c r="AI161" s="107"/>
      <c r="AJ161" s="107"/>
    </row>
    <row r="162" spans="1:36" ht="15.75" customHeight="1">
      <c r="A162" s="116">
        <v>52</v>
      </c>
      <c r="B162" s="117" t="str">
        <f>IF(データ２!B104="","",VLOOKUP(A162,データ２!$A$2:$B$162,2))</f>
        <v>旗の台クラブ</v>
      </c>
      <c r="C162" s="82"/>
      <c r="D162" s="83"/>
      <c r="E162" s="84"/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82"/>
      <c r="M162" s="83"/>
      <c r="N162" s="84"/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110" t="s">
        <v>32</v>
      </c>
      <c r="V162" s="111"/>
      <c r="W162" s="112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08">
        <f>COUNTIF(C162:AC163,"○")</f>
        <v>3</v>
      </c>
      <c r="AE162" s="106">
        <f>COUNTIF(C162:AC163,"●")</f>
        <v>1</v>
      </c>
      <c r="AF162" s="106">
        <f>COUNTIF(C162:AC163,"△")</f>
        <v>0</v>
      </c>
      <c r="AG162" s="106">
        <f>+AD162*3+AF162*1</f>
        <v>9</v>
      </c>
      <c r="AH162" s="106">
        <f>+E163+H163+K163+N163+Q163+T163+W163+AC163</f>
        <v>11</v>
      </c>
      <c r="AI162" s="106">
        <f>+C163+F163+I163+L163+O163+R163+U163+AA163</f>
        <v>25</v>
      </c>
      <c r="AJ162" s="106">
        <v>2</v>
      </c>
    </row>
    <row r="163" spans="1:36" ht="15.75" customHeight="1">
      <c r="A163" s="116"/>
      <c r="B163" s="118"/>
      <c r="C163" s="85">
        <v>8</v>
      </c>
      <c r="D163" s="86" t="s">
        <v>634</v>
      </c>
      <c r="E163" s="87">
        <v>3</v>
      </c>
      <c r="F163" s="25"/>
      <c r="G163" s="26" t="s">
        <v>33</v>
      </c>
      <c r="H163" s="27"/>
      <c r="I163" s="25"/>
      <c r="J163" s="26" t="s">
        <v>33</v>
      </c>
      <c r="K163" s="27"/>
      <c r="L163" s="85">
        <v>5</v>
      </c>
      <c r="M163" s="86" t="s">
        <v>612</v>
      </c>
      <c r="N163" s="87">
        <v>1</v>
      </c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13"/>
      <c r="V163" s="114"/>
      <c r="W163" s="115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09"/>
      <c r="AE163" s="107"/>
      <c r="AF163" s="107"/>
      <c r="AG163" s="107"/>
      <c r="AH163" s="107"/>
      <c r="AI163" s="107"/>
      <c r="AJ163" s="107"/>
    </row>
    <row r="164" spans="1:36" ht="15.75" customHeight="1">
      <c r="A164" s="116">
        <v>53</v>
      </c>
      <c r="B164" s="117" t="str">
        <f>IF(データ２!B106="","",VLOOKUP(A164,データ２!$A$2:$B$162,2))</f>
        <v>東雲メッツ</v>
      </c>
      <c r="C164" s="76"/>
      <c r="D164" s="77"/>
      <c r="E164" s="78"/>
      <c r="F164" s="22" t="s">
        <v>316</v>
      </c>
      <c r="G164" s="23" t="s">
        <v>33</v>
      </c>
      <c r="H164" s="24">
        <v>2</v>
      </c>
      <c r="I164" s="82"/>
      <c r="J164" s="83"/>
      <c r="K164" s="84"/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10" t="s">
        <v>32</v>
      </c>
      <c r="Y164" s="111"/>
      <c r="Z164" s="112"/>
      <c r="AA164" s="76"/>
      <c r="AB164" s="77"/>
      <c r="AC164" s="78"/>
      <c r="AD164" s="108">
        <f>COUNTIF(C164:AC165,"○")</f>
        <v>2</v>
      </c>
      <c r="AE164" s="106">
        <f>COUNTIF(C164:AC165,"●")</f>
        <v>2</v>
      </c>
      <c r="AF164" s="106">
        <f>COUNTIF(C164:AC165,"△")</f>
        <v>1</v>
      </c>
      <c r="AG164" s="106">
        <f>+AD164*3+AF164*1</f>
        <v>7</v>
      </c>
      <c r="AH164" s="106">
        <f>+E165+H165+K165+N165+Q165+T165+W165+AC165</f>
        <v>39</v>
      </c>
      <c r="AI164" s="106">
        <f>+C165+F165+I165+L165+O165+R165+U165+AA165</f>
        <v>26</v>
      </c>
      <c r="AJ164" s="106">
        <v>4</v>
      </c>
    </row>
    <row r="165" spans="1:36" ht="15.75" customHeight="1">
      <c r="A165" s="116"/>
      <c r="B165" s="118"/>
      <c r="C165" s="79">
        <v>6</v>
      </c>
      <c r="D165" s="80" t="s">
        <v>631</v>
      </c>
      <c r="E165" s="81">
        <v>7</v>
      </c>
      <c r="F165" s="25"/>
      <c r="G165" s="26" t="s">
        <v>33</v>
      </c>
      <c r="H165" s="27"/>
      <c r="I165" s="85">
        <v>6</v>
      </c>
      <c r="J165" s="86" t="s">
        <v>636</v>
      </c>
      <c r="K165" s="87">
        <v>5</v>
      </c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13"/>
      <c r="Y165" s="114"/>
      <c r="Z165" s="115"/>
      <c r="AA165" s="79">
        <v>2</v>
      </c>
      <c r="AB165" s="80" t="s">
        <v>615</v>
      </c>
      <c r="AC165" s="81">
        <v>19</v>
      </c>
      <c r="AD165" s="109"/>
      <c r="AE165" s="107"/>
      <c r="AF165" s="107"/>
      <c r="AG165" s="107"/>
      <c r="AH165" s="107"/>
      <c r="AI165" s="107"/>
      <c r="AJ165" s="107"/>
    </row>
    <row r="166" spans="1:36" ht="15.75" customHeight="1">
      <c r="A166" s="116">
        <v>54</v>
      </c>
      <c r="B166" s="117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10" t="s">
        <v>32</v>
      </c>
      <c r="AB166" s="111"/>
      <c r="AC166" s="112"/>
      <c r="AD166" s="108">
        <f>COUNTIF(C166:AC167,"○")</f>
        <v>6</v>
      </c>
      <c r="AE166" s="106">
        <f>COUNTIF(C166:AC167,"●")</f>
        <v>0</v>
      </c>
      <c r="AF166" s="106">
        <f>COUNTIF(C166:AC167,"△")</f>
        <v>0</v>
      </c>
      <c r="AG166" s="106">
        <f>+AD166*3+AF166*1</f>
        <v>18</v>
      </c>
      <c r="AH166" s="106">
        <v>27</v>
      </c>
      <c r="AI166" s="106">
        <v>70</v>
      </c>
      <c r="AJ166" s="106">
        <v>1</v>
      </c>
    </row>
    <row r="167" spans="1:36" ht="15.75" customHeight="1">
      <c r="A167" s="116"/>
      <c r="B167" s="118"/>
      <c r="C167" s="85">
        <v>13</v>
      </c>
      <c r="D167" s="86" t="s">
        <v>585</v>
      </c>
      <c r="E167" s="87">
        <v>3</v>
      </c>
      <c r="F167" s="85">
        <v>11</v>
      </c>
      <c r="G167" s="86" t="s">
        <v>612</v>
      </c>
      <c r="H167" s="87">
        <v>9</v>
      </c>
      <c r="I167" s="85">
        <v>12</v>
      </c>
      <c r="J167" s="86" t="s">
        <v>634</v>
      </c>
      <c r="K167" s="87">
        <v>3</v>
      </c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85">
        <v>19</v>
      </c>
      <c r="Y167" s="86" t="s">
        <v>614</v>
      </c>
      <c r="Z167" s="87">
        <v>2</v>
      </c>
      <c r="AA167" s="113"/>
      <c r="AB167" s="114"/>
      <c r="AC167" s="115"/>
      <c r="AD167" s="109"/>
      <c r="AE167" s="107"/>
      <c r="AF167" s="107"/>
      <c r="AG167" s="107"/>
      <c r="AH167" s="107"/>
      <c r="AI167" s="107"/>
      <c r="AJ167" s="107"/>
    </row>
    <row r="168" spans="30:32" ht="13.5">
      <c r="AD168" s="16">
        <f>SUM(AD150:AD167)</f>
        <v>17</v>
      </c>
      <c r="AE168" s="16">
        <f>SUM(AE150:AE167)</f>
        <v>17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19" t="str">
        <f>+IF(B177="","",+B177)</f>
        <v>淀四ライオンズ</v>
      </c>
      <c r="D176" s="120"/>
      <c r="E176" s="121"/>
      <c r="F176" s="119" t="str">
        <f>+IF(B179="","",+B179)</f>
        <v>大塚スネイクス</v>
      </c>
      <c r="G176" s="120"/>
      <c r="H176" s="121"/>
      <c r="I176" s="119" t="str">
        <f>+IF(B181="","",+B181)</f>
        <v>カバラホークス</v>
      </c>
      <c r="J176" s="120"/>
      <c r="K176" s="121"/>
      <c r="L176" s="119" t="str">
        <f>+IF(B183="","",+B183)</f>
        <v>鐘ヶ淵イーグルス</v>
      </c>
      <c r="M176" s="120"/>
      <c r="N176" s="121"/>
      <c r="O176" s="119" t="str">
        <f>+IF(B185="","",+B185)</f>
        <v>越中島ブレーブス</v>
      </c>
      <c r="P176" s="120"/>
      <c r="Q176" s="121"/>
      <c r="R176" s="119" t="str">
        <f>+IF(B187="","",+B187)</f>
        <v>日本橋ファイターズ</v>
      </c>
      <c r="S176" s="120"/>
      <c r="T176" s="121"/>
      <c r="U176" s="119" t="str">
        <f>+IF(B189="","",+B189)</f>
        <v>文京パワーズ</v>
      </c>
      <c r="V176" s="120"/>
      <c r="W176" s="121"/>
      <c r="X176" s="119" t="str">
        <f>+IF(B191="","",+B191)</f>
        <v>オール麻布</v>
      </c>
      <c r="Y176" s="120"/>
      <c r="Z176" s="121"/>
      <c r="AA176" s="119" t="str">
        <f>+IF(B193="","",+B193)</f>
        <v>碑文谷クラウンズ</v>
      </c>
      <c r="AB176" s="120"/>
      <c r="AC176" s="121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16">
        <v>55</v>
      </c>
      <c r="B177" s="117" t="str">
        <f>IF(データ２!B110="","",VLOOKUP(A177,データ２!$A$2:$B$162,2))</f>
        <v>淀四ライオンズ</v>
      </c>
      <c r="C177" s="110" t="s">
        <v>32</v>
      </c>
      <c r="D177" s="111"/>
      <c r="E177" s="112"/>
      <c r="F177" s="22" t="s">
        <v>317</v>
      </c>
      <c r="G177" s="23" t="s">
        <v>33</v>
      </c>
      <c r="H177" s="24">
        <v>35</v>
      </c>
      <c r="I177" s="76"/>
      <c r="J177" s="77"/>
      <c r="K177" s="78"/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82"/>
      <c r="V177" s="83"/>
      <c r="W177" s="84"/>
      <c r="X177" s="22" t="s">
        <v>317</v>
      </c>
      <c r="Y177" s="23" t="s">
        <v>33</v>
      </c>
      <c r="Z177" s="24">
        <v>5</v>
      </c>
      <c r="AA177" s="82"/>
      <c r="AB177" s="83"/>
      <c r="AC177" s="84"/>
      <c r="AD177" s="108">
        <f>COUNTIF(C177:AC178,"○")</f>
        <v>2</v>
      </c>
      <c r="AE177" s="106">
        <f>COUNTIF(C177:AC178,"●")</f>
        <v>1</v>
      </c>
      <c r="AF177" s="106">
        <f>COUNTIF(C177:AC178,"△")</f>
        <v>0</v>
      </c>
      <c r="AG177" s="106">
        <f>+AD177*3+AF177*1</f>
        <v>6</v>
      </c>
      <c r="AH177" s="106">
        <f>+E178+H178+K178+N178+Q178+T178+W178+AC178</f>
        <v>21</v>
      </c>
      <c r="AI177" s="106">
        <f>+C178+F178+I178+L178+O178+R178+U178+AA178</f>
        <v>22</v>
      </c>
      <c r="AJ177" s="106">
        <v>4</v>
      </c>
    </row>
    <row r="178" spans="1:36" ht="15.75" customHeight="1">
      <c r="A178" s="116"/>
      <c r="B178" s="118"/>
      <c r="C178" s="113"/>
      <c r="D178" s="114"/>
      <c r="E178" s="115"/>
      <c r="F178" s="25"/>
      <c r="G178" s="26" t="s">
        <v>33</v>
      </c>
      <c r="H178" s="27"/>
      <c r="I178" s="79">
        <v>3</v>
      </c>
      <c r="J178" s="80" t="s">
        <v>611</v>
      </c>
      <c r="K178" s="81">
        <v>8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85">
        <v>8</v>
      </c>
      <c r="V178" s="86" t="s">
        <v>596</v>
      </c>
      <c r="W178" s="87">
        <v>6</v>
      </c>
      <c r="X178" s="25"/>
      <c r="Y178" s="26" t="s">
        <v>33</v>
      </c>
      <c r="Z178" s="27"/>
      <c r="AA178" s="85">
        <v>11</v>
      </c>
      <c r="AB178" s="86" t="s">
        <v>589</v>
      </c>
      <c r="AC178" s="87">
        <v>7</v>
      </c>
      <c r="AD178" s="109"/>
      <c r="AE178" s="107"/>
      <c r="AF178" s="107"/>
      <c r="AG178" s="107"/>
      <c r="AH178" s="107"/>
      <c r="AI178" s="107"/>
      <c r="AJ178" s="107"/>
    </row>
    <row r="179" spans="1:36" ht="15.75" customHeight="1">
      <c r="A179" s="116">
        <v>56</v>
      </c>
      <c r="B179" s="117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110" t="s">
        <v>32</v>
      </c>
      <c r="G179" s="111"/>
      <c r="H179" s="112"/>
      <c r="I179" s="76"/>
      <c r="J179" s="77"/>
      <c r="K179" s="78"/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08">
        <f>COUNTIF(C179:AC180,"○")</f>
        <v>1</v>
      </c>
      <c r="AE179" s="106">
        <f>COUNTIF(C179:AC180,"●")</f>
        <v>2</v>
      </c>
      <c r="AF179" s="106">
        <f>COUNTIF(C179:AC180,"△")</f>
        <v>0</v>
      </c>
      <c r="AG179" s="106">
        <f>+AD179*3+AF179*1</f>
        <v>3</v>
      </c>
      <c r="AH179" s="106">
        <f>+E180+H180+K180+N180+Q180+T180+W180+AC180</f>
        <v>9</v>
      </c>
      <c r="AI179" s="106">
        <f>+C180+F180+I180+L180+O180+R180+U180+AA180</f>
        <v>13</v>
      </c>
      <c r="AJ179" s="106">
        <v>6</v>
      </c>
    </row>
    <row r="180" spans="1:36" ht="15.75" customHeight="1">
      <c r="A180" s="116"/>
      <c r="B180" s="118"/>
      <c r="C180" s="25"/>
      <c r="D180" s="26" t="s">
        <v>33</v>
      </c>
      <c r="E180" s="27"/>
      <c r="F180" s="113"/>
      <c r="G180" s="114"/>
      <c r="H180" s="115"/>
      <c r="I180" s="79">
        <v>2</v>
      </c>
      <c r="J180" s="80" t="s">
        <v>611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79">
        <v>4</v>
      </c>
      <c r="Y180" s="80" t="s">
        <v>616</v>
      </c>
      <c r="Z180" s="81">
        <v>6</v>
      </c>
      <c r="AA180" s="85">
        <v>11</v>
      </c>
      <c r="AB180" s="86" t="s">
        <v>593</v>
      </c>
      <c r="AC180" s="87">
        <v>1</v>
      </c>
      <c r="AD180" s="109"/>
      <c r="AE180" s="107"/>
      <c r="AF180" s="107"/>
      <c r="AG180" s="107"/>
      <c r="AH180" s="107"/>
      <c r="AI180" s="107"/>
      <c r="AJ180" s="107"/>
    </row>
    <row r="181" spans="1:36" ht="15.75" customHeight="1">
      <c r="A181" s="116">
        <v>57</v>
      </c>
      <c r="B181" s="117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10" t="s">
        <v>32</v>
      </c>
      <c r="J181" s="111"/>
      <c r="K181" s="112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100"/>
      <c r="AB181" s="101"/>
      <c r="AC181" s="102"/>
      <c r="AD181" s="108">
        <f>COUNTIF(C181:AC182,"○")</f>
        <v>3</v>
      </c>
      <c r="AE181" s="106">
        <f>COUNTIF(C181:AC182,"●")</f>
        <v>1</v>
      </c>
      <c r="AF181" s="106">
        <f>COUNTIF(C181:AC182,"△")</f>
        <v>1</v>
      </c>
      <c r="AG181" s="106">
        <f>+AD181*3+AF181*1</f>
        <v>10</v>
      </c>
      <c r="AH181" s="106">
        <v>18</v>
      </c>
      <c r="AI181" s="106">
        <v>41</v>
      </c>
      <c r="AJ181" s="106">
        <v>3</v>
      </c>
    </row>
    <row r="182" spans="1:36" ht="15.75" customHeight="1">
      <c r="A182" s="116"/>
      <c r="B182" s="118"/>
      <c r="C182" s="85">
        <v>8</v>
      </c>
      <c r="D182" s="86" t="s">
        <v>612</v>
      </c>
      <c r="E182" s="87">
        <v>3</v>
      </c>
      <c r="F182" s="85">
        <v>8</v>
      </c>
      <c r="G182" s="86" t="s">
        <v>612</v>
      </c>
      <c r="H182" s="87">
        <v>2</v>
      </c>
      <c r="I182" s="113"/>
      <c r="J182" s="114"/>
      <c r="K182" s="115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103">
        <v>15</v>
      </c>
      <c r="AB182" s="104" t="s">
        <v>609</v>
      </c>
      <c r="AC182" s="105">
        <v>1</v>
      </c>
      <c r="AD182" s="109"/>
      <c r="AE182" s="107"/>
      <c r="AF182" s="107"/>
      <c r="AG182" s="107"/>
      <c r="AH182" s="107"/>
      <c r="AI182" s="107"/>
      <c r="AJ182" s="107"/>
    </row>
    <row r="183" spans="1:36" ht="15.75" customHeight="1">
      <c r="A183" s="116">
        <v>58</v>
      </c>
      <c r="B183" s="117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110" t="s">
        <v>32</v>
      </c>
      <c r="M183" s="111"/>
      <c r="N183" s="112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76"/>
      <c r="Y183" s="77"/>
      <c r="Z183" s="78"/>
      <c r="AA183" s="22" t="s">
        <v>317</v>
      </c>
      <c r="AB183" s="23" t="s">
        <v>33</v>
      </c>
      <c r="AC183" s="24">
        <v>22</v>
      </c>
      <c r="AD183" s="108">
        <f>COUNTIF(C183:AC184,"○")</f>
        <v>1</v>
      </c>
      <c r="AE183" s="106">
        <f>COUNTIF(C183:AC184,"●")</f>
        <v>2</v>
      </c>
      <c r="AF183" s="106">
        <f>COUNTIF(C183:AC184,"△")</f>
        <v>0</v>
      </c>
      <c r="AG183" s="106">
        <f>+AD183*3+AF183*1</f>
        <v>3</v>
      </c>
      <c r="AH183" s="106">
        <v>33</v>
      </c>
      <c r="AI183" s="106">
        <f>+C184+F184+I184+L184+O184+R184+U184+AA184</f>
        <v>8</v>
      </c>
      <c r="AJ183" s="106">
        <v>7</v>
      </c>
    </row>
    <row r="184" spans="1:36" ht="15.75" customHeight="1">
      <c r="A184" s="116"/>
      <c r="B184" s="118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13"/>
      <c r="M184" s="114"/>
      <c r="N184" s="115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79">
        <v>0</v>
      </c>
      <c r="Y184" s="80" t="s">
        <v>637</v>
      </c>
      <c r="Z184" s="81">
        <v>17</v>
      </c>
      <c r="AA184" s="25"/>
      <c r="AB184" s="26" t="s">
        <v>33</v>
      </c>
      <c r="AC184" s="27"/>
      <c r="AD184" s="109"/>
      <c r="AE184" s="107"/>
      <c r="AF184" s="107"/>
      <c r="AG184" s="107"/>
      <c r="AH184" s="107"/>
      <c r="AI184" s="107"/>
      <c r="AJ184" s="107"/>
    </row>
    <row r="185" spans="1:36" ht="15.75" customHeight="1">
      <c r="A185" s="116">
        <v>59</v>
      </c>
      <c r="B185" s="117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10" t="s">
        <v>32</v>
      </c>
      <c r="P185" s="111"/>
      <c r="Q185" s="112"/>
      <c r="R185" s="22" t="s">
        <v>317</v>
      </c>
      <c r="S185" s="23" t="s">
        <v>33</v>
      </c>
      <c r="T185" s="24">
        <v>12</v>
      </c>
      <c r="U185" s="94"/>
      <c r="V185" s="95"/>
      <c r="W185" s="96"/>
      <c r="X185" s="22" t="s">
        <v>317</v>
      </c>
      <c r="Y185" s="23" t="s">
        <v>33</v>
      </c>
      <c r="Z185" s="24">
        <v>23</v>
      </c>
      <c r="AA185" s="82"/>
      <c r="AB185" s="83"/>
      <c r="AC185" s="84"/>
      <c r="AD185" s="108">
        <f>COUNTIF(C185:AC186,"○")</f>
        <v>3</v>
      </c>
      <c r="AE185" s="106">
        <f>COUNTIF(C185:AC186,"●")</f>
        <v>0</v>
      </c>
      <c r="AF185" s="106">
        <f>COUNTIF(C185:AC186,"△")</f>
        <v>1</v>
      </c>
      <c r="AG185" s="106">
        <f>+AD185*3+AF185*1</f>
        <v>10</v>
      </c>
      <c r="AH185" s="106">
        <f>+E186+H186+K186+N186+Q186+T186+W186+AC186</f>
        <v>16</v>
      </c>
      <c r="AI185" s="106">
        <f>+C186+F186+I186+L186+O186+R186+U186+AA186</f>
        <v>30</v>
      </c>
      <c r="AJ185" s="106">
        <v>2</v>
      </c>
    </row>
    <row r="186" spans="1:36" ht="15.75" customHeight="1">
      <c r="A186" s="116"/>
      <c r="B186" s="118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13"/>
      <c r="P186" s="114"/>
      <c r="Q186" s="115"/>
      <c r="R186" s="25"/>
      <c r="S186" s="26" t="s">
        <v>33</v>
      </c>
      <c r="T186" s="27"/>
      <c r="U186" s="97">
        <v>4</v>
      </c>
      <c r="V186" s="98" t="s">
        <v>619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607</v>
      </c>
      <c r="AC186" s="87">
        <v>4</v>
      </c>
      <c r="AD186" s="109"/>
      <c r="AE186" s="107"/>
      <c r="AF186" s="107"/>
      <c r="AG186" s="107"/>
      <c r="AH186" s="107"/>
      <c r="AI186" s="107"/>
      <c r="AJ186" s="107"/>
    </row>
    <row r="187" spans="1:36" ht="15.75" customHeight="1">
      <c r="A187" s="116">
        <v>60</v>
      </c>
      <c r="B187" s="117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22" t="s">
        <v>317</v>
      </c>
      <c r="P187" s="23" t="s">
        <v>33</v>
      </c>
      <c r="Q187" s="24">
        <v>12</v>
      </c>
      <c r="R187" s="110" t="s">
        <v>32</v>
      </c>
      <c r="S187" s="111"/>
      <c r="T187" s="112"/>
      <c r="U187" s="22" t="s">
        <v>317</v>
      </c>
      <c r="V187" s="23" t="s">
        <v>33</v>
      </c>
      <c r="W187" s="24">
        <v>24</v>
      </c>
      <c r="X187" s="76"/>
      <c r="Y187" s="77"/>
      <c r="Z187" s="78"/>
      <c r="AA187" s="22" t="s">
        <v>317</v>
      </c>
      <c r="AB187" s="23" t="s">
        <v>33</v>
      </c>
      <c r="AC187" s="24">
        <v>31</v>
      </c>
      <c r="AD187" s="108">
        <f>COUNTIF(C187:AC188,"○")</f>
        <v>0</v>
      </c>
      <c r="AE187" s="106">
        <f>COUNTIF(C187:AC188,"●")</f>
        <v>2</v>
      </c>
      <c r="AF187" s="106">
        <f>COUNTIF(C187:AC188,"△")</f>
        <v>0</v>
      </c>
      <c r="AG187" s="106">
        <f>+AD187*3+AF187*1</f>
        <v>0</v>
      </c>
      <c r="AH187" s="106">
        <v>22</v>
      </c>
      <c r="AI187" s="106">
        <f>+C188+F188+I188+L188+O188+R188+U188+AA188</f>
        <v>4</v>
      </c>
      <c r="AJ187" s="106">
        <v>8</v>
      </c>
    </row>
    <row r="188" spans="1:36" ht="15.75" customHeight="1">
      <c r="A188" s="116"/>
      <c r="B188" s="118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25"/>
      <c r="P188" s="26" t="s">
        <v>33</v>
      </c>
      <c r="Q188" s="27"/>
      <c r="R188" s="113"/>
      <c r="S188" s="114"/>
      <c r="T188" s="115"/>
      <c r="U188" s="25"/>
      <c r="V188" s="26" t="s">
        <v>33</v>
      </c>
      <c r="W188" s="27"/>
      <c r="X188" s="79">
        <v>0</v>
      </c>
      <c r="Y188" s="80" t="s">
        <v>594</v>
      </c>
      <c r="Z188" s="81">
        <v>16</v>
      </c>
      <c r="AA188" s="25"/>
      <c r="AB188" s="26" t="s">
        <v>33</v>
      </c>
      <c r="AC188" s="27"/>
      <c r="AD188" s="109"/>
      <c r="AE188" s="107"/>
      <c r="AF188" s="107"/>
      <c r="AG188" s="107"/>
      <c r="AH188" s="107"/>
      <c r="AI188" s="107"/>
      <c r="AJ188" s="107"/>
    </row>
    <row r="189" spans="1:36" ht="15.75" customHeight="1">
      <c r="A189" s="116">
        <v>61</v>
      </c>
      <c r="B189" s="117" t="str">
        <f>IF(データ２!B122="","",VLOOKUP(A189,データ２!$A$2:$B$162,2))</f>
        <v>文京パワーズ</v>
      </c>
      <c r="C189" s="76"/>
      <c r="D189" s="77"/>
      <c r="E189" s="78"/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94"/>
      <c r="P189" s="95"/>
      <c r="Q189" s="96"/>
      <c r="R189" s="22" t="s">
        <v>317</v>
      </c>
      <c r="S189" s="23" t="s">
        <v>33</v>
      </c>
      <c r="T189" s="24">
        <v>24</v>
      </c>
      <c r="U189" s="110" t="s">
        <v>32</v>
      </c>
      <c r="V189" s="111"/>
      <c r="W189" s="112"/>
      <c r="X189" s="22" t="s">
        <v>317</v>
      </c>
      <c r="Y189" s="23" t="s">
        <v>33</v>
      </c>
      <c r="Z189" s="24">
        <v>32</v>
      </c>
      <c r="AA189" s="82"/>
      <c r="AB189" s="83"/>
      <c r="AC189" s="84"/>
      <c r="AD189" s="108">
        <f>COUNTIF(C189:AC190,"○")</f>
        <v>1</v>
      </c>
      <c r="AE189" s="106">
        <f>COUNTIF(C189:AC190,"●")</f>
        <v>1</v>
      </c>
      <c r="AF189" s="106">
        <f>COUNTIF(C189:AC190,"△")</f>
        <v>1</v>
      </c>
      <c r="AG189" s="106">
        <f>+AD189*3+AF189*1</f>
        <v>4</v>
      </c>
      <c r="AH189" s="106">
        <f>+E190+H190+K190+N190+Q190+T190+W190+AC190</f>
        <v>19</v>
      </c>
      <c r="AI189" s="106">
        <f>+C190+F190+I190+L190+O190+R190+U190+AA190</f>
        <v>22</v>
      </c>
      <c r="AJ189" s="106">
        <v>5</v>
      </c>
    </row>
    <row r="190" spans="1:36" ht="15.75" customHeight="1">
      <c r="A190" s="116"/>
      <c r="B190" s="118"/>
      <c r="C190" s="79">
        <v>6</v>
      </c>
      <c r="D190" s="80" t="s">
        <v>597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618</v>
      </c>
      <c r="Q190" s="99">
        <v>4</v>
      </c>
      <c r="R190" s="25"/>
      <c r="S190" s="26" t="s">
        <v>33</v>
      </c>
      <c r="T190" s="27"/>
      <c r="U190" s="113"/>
      <c r="V190" s="114"/>
      <c r="W190" s="115"/>
      <c r="X190" s="25"/>
      <c r="Y190" s="26" t="s">
        <v>33</v>
      </c>
      <c r="Z190" s="27"/>
      <c r="AA190" s="85">
        <v>12</v>
      </c>
      <c r="AB190" s="86" t="s">
        <v>598</v>
      </c>
      <c r="AC190" s="87">
        <v>7</v>
      </c>
      <c r="AD190" s="109"/>
      <c r="AE190" s="107"/>
      <c r="AF190" s="107"/>
      <c r="AG190" s="107"/>
      <c r="AH190" s="107"/>
      <c r="AI190" s="107"/>
      <c r="AJ190" s="107"/>
    </row>
    <row r="191" spans="1:36" ht="15.75" customHeight="1">
      <c r="A191" s="116">
        <v>62</v>
      </c>
      <c r="B191" s="117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10" t="s">
        <v>32</v>
      </c>
      <c r="Y191" s="111"/>
      <c r="Z191" s="112"/>
      <c r="AA191" s="22" t="s">
        <v>317</v>
      </c>
      <c r="AB191" s="23" t="s">
        <v>33</v>
      </c>
      <c r="AC191" s="24">
        <v>36</v>
      </c>
      <c r="AD191" s="108">
        <f>COUNTIF(C191:AC192,"○")</f>
        <v>3</v>
      </c>
      <c r="AE191" s="106">
        <f>COUNTIF(C191:AC192,"●")</f>
        <v>0</v>
      </c>
      <c r="AF191" s="106">
        <f>COUNTIF(C191:AC192,"△")</f>
        <v>1</v>
      </c>
      <c r="AG191" s="106">
        <f>+AD191*3+AF191*1</f>
        <v>10</v>
      </c>
      <c r="AH191" s="106">
        <f>+E192+H192+K192+N192+Q192+T192+W192+AC192</f>
        <v>8</v>
      </c>
      <c r="AI191" s="106">
        <f>+C192+F192+I192+L192+O192+R192+U192+AA192</f>
        <v>43</v>
      </c>
      <c r="AJ191" s="106">
        <v>1</v>
      </c>
    </row>
    <row r="192" spans="1:36" ht="15.75" customHeight="1">
      <c r="A192" s="116"/>
      <c r="B192" s="118"/>
      <c r="C192" s="25"/>
      <c r="D192" s="26" t="s">
        <v>33</v>
      </c>
      <c r="E192" s="27"/>
      <c r="F192" s="85">
        <v>6</v>
      </c>
      <c r="G192" s="86" t="s">
        <v>617</v>
      </c>
      <c r="H192" s="87">
        <v>4</v>
      </c>
      <c r="I192" s="97">
        <v>4</v>
      </c>
      <c r="J192" s="98" t="s">
        <v>592</v>
      </c>
      <c r="K192" s="99">
        <v>4</v>
      </c>
      <c r="L192" s="85">
        <v>17</v>
      </c>
      <c r="M192" s="86" t="s">
        <v>636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13"/>
      <c r="Y192" s="114"/>
      <c r="Z192" s="115"/>
      <c r="AA192" s="25"/>
      <c r="AB192" s="26" t="s">
        <v>33</v>
      </c>
      <c r="AC192" s="27"/>
      <c r="AD192" s="109"/>
      <c r="AE192" s="107"/>
      <c r="AF192" s="107"/>
      <c r="AG192" s="107"/>
      <c r="AH192" s="107"/>
      <c r="AI192" s="107"/>
      <c r="AJ192" s="107"/>
    </row>
    <row r="193" spans="1:36" ht="15.75" customHeight="1">
      <c r="A193" s="116">
        <v>63</v>
      </c>
      <c r="B193" s="117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317</v>
      </c>
      <c r="M193" s="23" t="s">
        <v>33</v>
      </c>
      <c r="N193" s="24">
        <v>22</v>
      </c>
      <c r="O193" s="76"/>
      <c r="P193" s="77"/>
      <c r="Q193" s="78"/>
      <c r="R193" s="22" t="s">
        <v>317</v>
      </c>
      <c r="S193" s="23" t="s">
        <v>33</v>
      </c>
      <c r="T193" s="24">
        <v>31</v>
      </c>
      <c r="U193" s="76"/>
      <c r="V193" s="77"/>
      <c r="W193" s="78"/>
      <c r="X193" s="22" t="s">
        <v>317</v>
      </c>
      <c r="Y193" s="23" t="s">
        <v>33</v>
      </c>
      <c r="Z193" s="24">
        <v>36</v>
      </c>
      <c r="AA193" s="110" t="s">
        <v>32</v>
      </c>
      <c r="AB193" s="111"/>
      <c r="AC193" s="112"/>
      <c r="AD193" s="108">
        <f>COUNTIF(C193:AC194,"○")</f>
        <v>0</v>
      </c>
      <c r="AE193" s="106">
        <f>COUNTIF(C193:AC194,"●")</f>
        <v>5</v>
      </c>
      <c r="AF193" s="106">
        <f>COUNTIF(C193:AC194,"△")</f>
        <v>0</v>
      </c>
      <c r="AG193" s="106">
        <f>+AD193*3+AF193*1</f>
        <v>0</v>
      </c>
      <c r="AH193" s="106">
        <f>+E194+H194+K194+N194+Q194+T194+W194+AC194</f>
        <v>55</v>
      </c>
      <c r="AI193" s="106">
        <f>+C194+F194+I194+L194+O194+R194+U194+AA194</f>
        <v>20</v>
      </c>
      <c r="AJ193" s="106">
        <v>9</v>
      </c>
    </row>
    <row r="194" spans="1:36" ht="15.75" customHeight="1">
      <c r="A194" s="116"/>
      <c r="B194" s="118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79">
        <v>1</v>
      </c>
      <c r="J194" s="80" t="s">
        <v>610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608</v>
      </c>
      <c r="Q194" s="81">
        <v>6</v>
      </c>
      <c r="R194" s="25"/>
      <c r="S194" s="26" t="s">
        <v>33</v>
      </c>
      <c r="T194" s="27"/>
      <c r="U194" s="79">
        <v>7</v>
      </c>
      <c r="V194" s="80" t="s">
        <v>601</v>
      </c>
      <c r="W194" s="81">
        <v>12</v>
      </c>
      <c r="X194" s="25"/>
      <c r="Y194" s="26" t="s">
        <v>33</v>
      </c>
      <c r="Z194" s="27"/>
      <c r="AA194" s="113"/>
      <c r="AB194" s="114"/>
      <c r="AC194" s="115"/>
      <c r="AD194" s="109"/>
      <c r="AE194" s="107"/>
      <c r="AF194" s="107"/>
      <c r="AG194" s="107"/>
      <c r="AH194" s="107"/>
      <c r="AI194" s="107"/>
      <c r="AJ194" s="107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14</v>
      </c>
      <c r="AE195" s="16">
        <f>SUM(AE177:AE194)</f>
        <v>14</v>
      </c>
      <c r="AF195" s="16">
        <f>SUM(AF177:AF194)</f>
        <v>4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19" t="str">
        <f>+IF(B208="","",+B208)</f>
        <v>ヤングホークス</v>
      </c>
      <c r="D207" s="120"/>
      <c r="E207" s="121"/>
      <c r="F207" s="119" t="str">
        <f>+IF(B210="","",+B210)</f>
        <v>ゴッドイーグルス</v>
      </c>
      <c r="G207" s="120"/>
      <c r="H207" s="121"/>
      <c r="I207" s="119" t="str">
        <f>+IF(B212="","",+B212)</f>
        <v>葛西ファイターズ</v>
      </c>
      <c r="J207" s="120"/>
      <c r="K207" s="121"/>
      <c r="L207" s="119" t="str">
        <f>+IF(B214="","",+B214)</f>
        <v>久我山イーグルス</v>
      </c>
      <c r="M207" s="120"/>
      <c r="N207" s="121"/>
      <c r="O207" s="119" t="str">
        <f>+IF(B216="","",+B216)</f>
        <v>ゼットタイガー</v>
      </c>
      <c r="P207" s="120"/>
      <c r="Q207" s="121"/>
      <c r="R207" s="119" t="str">
        <f>+IF(B218="","",+B218)</f>
        <v>金町ジャイアンツ</v>
      </c>
      <c r="S207" s="120"/>
      <c r="T207" s="121"/>
      <c r="U207" s="119" t="str">
        <f>+IF(B220="","",+B220)</f>
        <v>荒川コンドル</v>
      </c>
      <c r="V207" s="120"/>
      <c r="W207" s="121"/>
      <c r="X207" s="119" t="str">
        <f>+IF(B222="","",+B222)</f>
        <v>新田ファイヤーズ</v>
      </c>
      <c r="Y207" s="120"/>
      <c r="Z207" s="121"/>
      <c r="AA207" s="119" t="str">
        <f>+IF(B224="","",+B224)</f>
        <v>本村クラブ</v>
      </c>
      <c r="AB207" s="120"/>
      <c r="AC207" s="121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16">
        <v>64</v>
      </c>
      <c r="B208" s="117" t="str">
        <f>IF(データ２!B128="","",VLOOKUP(A208,データ２!$A$2:$B$162,2))</f>
        <v>ヤングホークス</v>
      </c>
      <c r="C208" s="110" t="s">
        <v>32</v>
      </c>
      <c r="D208" s="111"/>
      <c r="E208" s="112"/>
      <c r="F208" s="22" t="s">
        <v>318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76"/>
      <c r="Y208" s="77"/>
      <c r="Z208" s="78"/>
      <c r="AA208" s="22" t="s">
        <v>318</v>
      </c>
      <c r="AB208" s="23" t="s">
        <v>33</v>
      </c>
      <c r="AC208" s="24">
        <v>1</v>
      </c>
      <c r="AD208" s="108">
        <f>COUNTIF(C208:AC209,"○")</f>
        <v>0</v>
      </c>
      <c r="AE208" s="106">
        <f>COUNTIF(C208:AC209,"●")</f>
        <v>3</v>
      </c>
      <c r="AF208" s="106">
        <f>COUNTIF(C208:AC209,"△")</f>
        <v>0</v>
      </c>
      <c r="AG208" s="106">
        <f>+AD208*3+AF208*1</f>
        <v>0</v>
      </c>
      <c r="AH208" s="106">
        <v>35</v>
      </c>
      <c r="AI208" s="106">
        <v>8</v>
      </c>
      <c r="AJ208" s="106">
        <v>9</v>
      </c>
    </row>
    <row r="209" spans="1:36" ht="15.75" customHeight="1">
      <c r="A209" s="116"/>
      <c r="B209" s="118"/>
      <c r="C209" s="113"/>
      <c r="D209" s="114"/>
      <c r="E209" s="115"/>
      <c r="F209" s="25"/>
      <c r="G209" s="26" t="s">
        <v>33</v>
      </c>
      <c r="H209" s="27"/>
      <c r="I209" s="79">
        <v>6</v>
      </c>
      <c r="J209" s="80" t="s">
        <v>608</v>
      </c>
      <c r="K209" s="81">
        <v>17</v>
      </c>
      <c r="L209" s="79">
        <v>0</v>
      </c>
      <c r="M209" s="80" t="s">
        <v>611</v>
      </c>
      <c r="N209" s="81">
        <v>14</v>
      </c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79">
        <v>2</v>
      </c>
      <c r="Y209" s="80" t="s">
        <v>608</v>
      </c>
      <c r="Z209" s="81">
        <v>4</v>
      </c>
      <c r="AA209" s="25"/>
      <c r="AB209" s="26" t="s">
        <v>33</v>
      </c>
      <c r="AC209" s="27"/>
      <c r="AD209" s="109"/>
      <c r="AE209" s="107"/>
      <c r="AF209" s="107"/>
      <c r="AG209" s="107"/>
      <c r="AH209" s="107"/>
      <c r="AI209" s="107"/>
      <c r="AJ209" s="107"/>
    </row>
    <row r="210" spans="1:36" ht="15.75" customHeight="1">
      <c r="A210" s="116">
        <v>65</v>
      </c>
      <c r="B210" s="117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10" t="s">
        <v>32</v>
      </c>
      <c r="G210" s="111"/>
      <c r="H210" s="112"/>
      <c r="I210" s="76"/>
      <c r="J210" s="77"/>
      <c r="K210" s="78"/>
      <c r="L210" s="22" t="s">
        <v>318</v>
      </c>
      <c r="M210" s="23" t="s">
        <v>33</v>
      </c>
      <c r="N210" s="24">
        <v>26</v>
      </c>
      <c r="O210" s="76"/>
      <c r="P210" s="77"/>
      <c r="Q210" s="78"/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08">
        <f>COUNTIF(C210:AC211,"○")</f>
        <v>0</v>
      </c>
      <c r="AE210" s="106">
        <f>COUNTIF(C210:AC211,"●")</f>
        <v>2</v>
      </c>
      <c r="AF210" s="106">
        <f>COUNTIF(C210:AC211,"△")</f>
        <v>0</v>
      </c>
      <c r="AG210" s="106">
        <f>+AD210*3+AF210*1</f>
        <v>0</v>
      </c>
      <c r="AH210" s="106">
        <f>+E211+H211+K211+N211+Q211+T211+W211+AC211</f>
        <v>27</v>
      </c>
      <c r="AI210" s="106">
        <f>+C211+F211+I211+L211+O211+R211+U211+AA211</f>
        <v>7</v>
      </c>
      <c r="AJ210" s="106">
        <v>8</v>
      </c>
    </row>
    <row r="211" spans="1:36" ht="15.75" customHeight="1">
      <c r="A211" s="116"/>
      <c r="B211" s="118"/>
      <c r="C211" s="25"/>
      <c r="D211" s="26" t="s">
        <v>33</v>
      </c>
      <c r="E211" s="27"/>
      <c r="F211" s="113"/>
      <c r="G211" s="114"/>
      <c r="H211" s="115"/>
      <c r="I211" s="79">
        <v>7</v>
      </c>
      <c r="J211" s="80" t="s">
        <v>610</v>
      </c>
      <c r="K211" s="81">
        <v>12</v>
      </c>
      <c r="L211" s="25"/>
      <c r="M211" s="26" t="s">
        <v>33</v>
      </c>
      <c r="N211" s="27"/>
      <c r="O211" s="79">
        <v>0</v>
      </c>
      <c r="P211" s="80" t="s">
        <v>605</v>
      </c>
      <c r="Q211" s="81">
        <v>15</v>
      </c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9"/>
      <c r="AE211" s="107"/>
      <c r="AF211" s="107"/>
      <c r="AG211" s="107"/>
      <c r="AH211" s="107"/>
      <c r="AI211" s="107"/>
      <c r="AJ211" s="107"/>
    </row>
    <row r="212" spans="1:36" ht="15.75" customHeight="1">
      <c r="A212" s="116">
        <v>66</v>
      </c>
      <c r="B212" s="117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10" t="s">
        <v>32</v>
      </c>
      <c r="J212" s="111"/>
      <c r="K212" s="112"/>
      <c r="L212" s="88"/>
      <c r="M212" s="89"/>
      <c r="N212" s="90"/>
      <c r="O212" s="22" t="s">
        <v>318</v>
      </c>
      <c r="P212" s="23" t="s">
        <v>33</v>
      </c>
      <c r="Q212" s="24">
        <v>15</v>
      </c>
      <c r="R212" s="76"/>
      <c r="S212" s="77"/>
      <c r="T212" s="78"/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108">
        <f>COUNTIF(C212:AC213,"○")</f>
        <v>2</v>
      </c>
      <c r="AE212" s="106">
        <f>COUNTIF(C212:AC213,"●")</f>
        <v>1</v>
      </c>
      <c r="AF212" s="106">
        <f>COUNTIF(C212:AC213,"△")</f>
        <v>1</v>
      </c>
      <c r="AG212" s="106">
        <f>+AD212*3+AF212*1</f>
        <v>7</v>
      </c>
      <c r="AH212" s="106">
        <f>+E213+H213+K213+N213+Q213+T213+W213+AC213</f>
        <v>29</v>
      </c>
      <c r="AI212" s="106">
        <f>+C213+F213+I213+L213+O213+R213+U213+AA213</f>
        <v>37</v>
      </c>
      <c r="AJ212" s="106">
        <v>2</v>
      </c>
    </row>
    <row r="213" spans="1:36" ht="15.75" customHeight="1">
      <c r="A213" s="116"/>
      <c r="B213" s="118"/>
      <c r="C213" s="85">
        <v>17</v>
      </c>
      <c r="D213" s="86" t="s">
        <v>607</v>
      </c>
      <c r="E213" s="87">
        <v>6</v>
      </c>
      <c r="F213" s="85">
        <v>12</v>
      </c>
      <c r="G213" s="86" t="s">
        <v>609</v>
      </c>
      <c r="H213" s="87">
        <v>7</v>
      </c>
      <c r="I213" s="113"/>
      <c r="J213" s="114"/>
      <c r="K213" s="115"/>
      <c r="L213" s="91">
        <v>5</v>
      </c>
      <c r="M213" s="92" t="s">
        <v>602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611</v>
      </c>
      <c r="T213" s="81">
        <v>11</v>
      </c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9"/>
      <c r="AE213" s="107"/>
      <c r="AF213" s="107"/>
      <c r="AG213" s="107"/>
      <c r="AH213" s="107"/>
      <c r="AI213" s="107"/>
      <c r="AJ213" s="107"/>
    </row>
    <row r="214" spans="1:36" ht="15.75" customHeight="1">
      <c r="A214" s="116">
        <v>67</v>
      </c>
      <c r="B214" s="117" t="str">
        <f>IF(データ２!B134="","",VLOOKUP(A214,データ２!$A$2:$B$162,2))</f>
        <v>久我山イーグルス</v>
      </c>
      <c r="C214" s="82"/>
      <c r="D214" s="83"/>
      <c r="E214" s="84"/>
      <c r="F214" s="22" t="s">
        <v>318</v>
      </c>
      <c r="G214" s="23" t="s">
        <v>33</v>
      </c>
      <c r="H214" s="24">
        <v>26</v>
      </c>
      <c r="I214" s="88"/>
      <c r="J214" s="89"/>
      <c r="K214" s="90"/>
      <c r="L214" s="110" t="s">
        <v>32</v>
      </c>
      <c r="M214" s="111"/>
      <c r="N214" s="112"/>
      <c r="O214" s="22" t="s">
        <v>318</v>
      </c>
      <c r="P214" s="23" t="s">
        <v>33</v>
      </c>
      <c r="Q214" s="24">
        <v>8</v>
      </c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08">
        <f>COUNTIF(C214:AC215,"○")</f>
        <v>5</v>
      </c>
      <c r="AE214" s="106">
        <f>COUNTIF(C214:AC215,"●")</f>
        <v>0</v>
      </c>
      <c r="AF214" s="106">
        <f>COUNTIF(C214:AC215,"△")</f>
        <v>1</v>
      </c>
      <c r="AG214" s="106">
        <f>+AD214*3+AF214*1</f>
        <v>16</v>
      </c>
      <c r="AH214" s="106">
        <f>+E215+H215+K215+N215+Q215+T215+W215+AC215</f>
        <v>11</v>
      </c>
      <c r="AI214" s="106">
        <f>+C215+F215+I215+L215+O215+R215+U215+AA215</f>
        <v>52</v>
      </c>
      <c r="AJ214" s="106">
        <v>1</v>
      </c>
    </row>
    <row r="215" spans="1:36" ht="15.75" customHeight="1">
      <c r="A215" s="116"/>
      <c r="B215" s="118"/>
      <c r="C215" s="85">
        <v>14</v>
      </c>
      <c r="D215" s="86" t="s">
        <v>612</v>
      </c>
      <c r="E215" s="87">
        <v>0</v>
      </c>
      <c r="F215" s="25"/>
      <c r="G215" s="26" t="s">
        <v>33</v>
      </c>
      <c r="H215" s="27"/>
      <c r="I215" s="91">
        <v>5</v>
      </c>
      <c r="J215" s="92" t="s">
        <v>602</v>
      </c>
      <c r="K215" s="93">
        <v>5</v>
      </c>
      <c r="L215" s="113"/>
      <c r="M215" s="114"/>
      <c r="N215" s="115"/>
      <c r="O215" s="25"/>
      <c r="P215" s="26" t="s">
        <v>33</v>
      </c>
      <c r="Q215" s="27"/>
      <c r="R215" s="85">
        <v>14</v>
      </c>
      <c r="S215" s="86" t="s">
        <v>634</v>
      </c>
      <c r="T215" s="87">
        <v>1</v>
      </c>
      <c r="U215" s="85">
        <v>8</v>
      </c>
      <c r="V215" s="86" t="s">
        <v>589</v>
      </c>
      <c r="W215" s="87">
        <v>3</v>
      </c>
      <c r="X215" s="85">
        <v>15</v>
      </c>
      <c r="Y215" s="86" t="s">
        <v>636</v>
      </c>
      <c r="Z215" s="87">
        <v>0</v>
      </c>
      <c r="AA215" s="85">
        <v>11</v>
      </c>
      <c r="AB215" s="86" t="s">
        <v>636</v>
      </c>
      <c r="AC215" s="87">
        <v>2</v>
      </c>
      <c r="AD215" s="109"/>
      <c r="AE215" s="107"/>
      <c r="AF215" s="107"/>
      <c r="AG215" s="107"/>
      <c r="AH215" s="107"/>
      <c r="AI215" s="107"/>
      <c r="AJ215" s="107"/>
    </row>
    <row r="216" spans="1:36" ht="15.75" customHeight="1">
      <c r="A216" s="116">
        <v>68</v>
      </c>
      <c r="B216" s="117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82"/>
      <c r="G216" s="83"/>
      <c r="H216" s="84"/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110" t="s">
        <v>32</v>
      </c>
      <c r="P216" s="111"/>
      <c r="Q216" s="112"/>
      <c r="R216" s="22" t="s">
        <v>318</v>
      </c>
      <c r="S216" s="23" t="s">
        <v>33</v>
      </c>
      <c r="T216" s="24">
        <v>12</v>
      </c>
      <c r="U216" s="82"/>
      <c r="V216" s="83"/>
      <c r="W216" s="84"/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108">
        <f>COUNTIF(C216:AC217,"○")</f>
        <v>2</v>
      </c>
      <c r="AE216" s="106">
        <f>COUNTIF(C216:AC217,"●")</f>
        <v>0</v>
      </c>
      <c r="AF216" s="106">
        <f>COUNTIF(C216:AC217,"△")</f>
        <v>0</v>
      </c>
      <c r="AG216" s="106">
        <f>+AD216*3+AF216*1</f>
        <v>6</v>
      </c>
      <c r="AH216" s="106">
        <f>+E217+H217+K217+N217+Q217+T217+W217+AC217</f>
        <v>0</v>
      </c>
      <c r="AI216" s="106">
        <f>+C217+F217+I217+L217+O217+R217+U217+AA217</f>
        <v>23</v>
      </c>
      <c r="AJ216" s="106">
        <v>3</v>
      </c>
    </row>
    <row r="217" spans="1:36" ht="15.75" customHeight="1">
      <c r="A217" s="116"/>
      <c r="B217" s="118"/>
      <c r="C217" s="25"/>
      <c r="D217" s="26" t="s">
        <v>33</v>
      </c>
      <c r="E217" s="27"/>
      <c r="F217" s="85">
        <v>15</v>
      </c>
      <c r="G217" s="86" t="s">
        <v>606</v>
      </c>
      <c r="H217" s="87">
        <v>0</v>
      </c>
      <c r="I217" s="25"/>
      <c r="J217" s="26" t="s">
        <v>33</v>
      </c>
      <c r="K217" s="27"/>
      <c r="L217" s="25"/>
      <c r="M217" s="26" t="s">
        <v>33</v>
      </c>
      <c r="N217" s="27"/>
      <c r="O217" s="113"/>
      <c r="P217" s="114"/>
      <c r="Q217" s="115"/>
      <c r="R217" s="25"/>
      <c r="S217" s="26" t="s">
        <v>33</v>
      </c>
      <c r="T217" s="27"/>
      <c r="U217" s="85">
        <v>8</v>
      </c>
      <c r="V217" s="86" t="s">
        <v>585</v>
      </c>
      <c r="W217" s="87">
        <v>0</v>
      </c>
      <c r="X217" s="25"/>
      <c r="Y217" s="26" t="s">
        <v>33</v>
      </c>
      <c r="Z217" s="27"/>
      <c r="AA217" s="25"/>
      <c r="AB217" s="26" t="s">
        <v>33</v>
      </c>
      <c r="AC217" s="27"/>
      <c r="AD217" s="109"/>
      <c r="AE217" s="107"/>
      <c r="AF217" s="107"/>
      <c r="AG217" s="107"/>
      <c r="AH217" s="107"/>
      <c r="AI217" s="107"/>
      <c r="AJ217" s="107"/>
    </row>
    <row r="218" spans="1:36" ht="15.75" customHeight="1">
      <c r="A218" s="116">
        <v>69</v>
      </c>
      <c r="B218" s="117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82"/>
      <c r="J218" s="83"/>
      <c r="K218" s="84"/>
      <c r="L218" s="76"/>
      <c r="M218" s="77"/>
      <c r="N218" s="78"/>
      <c r="O218" s="22" t="s">
        <v>318</v>
      </c>
      <c r="P218" s="23" t="s">
        <v>33</v>
      </c>
      <c r="Q218" s="24">
        <v>12</v>
      </c>
      <c r="R218" s="110" t="s">
        <v>32</v>
      </c>
      <c r="S218" s="111"/>
      <c r="T218" s="112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82"/>
      <c r="AB218" s="83"/>
      <c r="AC218" s="84"/>
      <c r="AD218" s="108">
        <f>COUNTIF(C218:AC219,"○")</f>
        <v>2</v>
      </c>
      <c r="AE218" s="106">
        <f>COUNTIF(C218:AC219,"●")</f>
        <v>1</v>
      </c>
      <c r="AF218" s="106">
        <f>COUNTIF(C218:AC219,"△")</f>
        <v>0</v>
      </c>
      <c r="AG218" s="106">
        <f>+AD218*3+AF218*1</f>
        <v>6</v>
      </c>
      <c r="AH218" s="106">
        <f>+E219+H219+K219+N219+Q219+T219+W219+AC219</f>
        <v>18</v>
      </c>
      <c r="AI218" s="106">
        <f>+C219+F219+I219+L219+O219+R219+U219+AA219</f>
        <v>24</v>
      </c>
      <c r="AJ218" s="106">
        <v>4</v>
      </c>
    </row>
    <row r="219" spans="1:36" ht="15.75" customHeight="1">
      <c r="A219" s="116"/>
      <c r="B219" s="118"/>
      <c r="C219" s="25"/>
      <c r="D219" s="26" t="s">
        <v>33</v>
      </c>
      <c r="E219" s="27"/>
      <c r="F219" s="25"/>
      <c r="G219" s="26" t="s">
        <v>33</v>
      </c>
      <c r="H219" s="27"/>
      <c r="I219" s="85">
        <v>11</v>
      </c>
      <c r="J219" s="86" t="s">
        <v>612</v>
      </c>
      <c r="K219" s="87">
        <v>3</v>
      </c>
      <c r="L219" s="79">
        <v>1</v>
      </c>
      <c r="M219" s="80" t="s">
        <v>635</v>
      </c>
      <c r="N219" s="81">
        <v>14</v>
      </c>
      <c r="O219" s="25"/>
      <c r="P219" s="26" t="s">
        <v>33</v>
      </c>
      <c r="Q219" s="27"/>
      <c r="R219" s="113"/>
      <c r="S219" s="114"/>
      <c r="T219" s="115"/>
      <c r="U219" s="25"/>
      <c r="V219" s="26" t="s">
        <v>33</v>
      </c>
      <c r="W219" s="27"/>
      <c r="X219" s="25"/>
      <c r="Y219" s="26" t="s">
        <v>33</v>
      </c>
      <c r="Z219" s="27"/>
      <c r="AA219" s="85">
        <v>12</v>
      </c>
      <c r="AB219" s="86" t="s">
        <v>593</v>
      </c>
      <c r="AC219" s="87">
        <v>1</v>
      </c>
      <c r="AD219" s="109"/>
      <c r="AE219" s="107"/>
      <c r="AF219" s="107"/>
      <c r="AG219" s="107"/>
      <c r="AH219" s="107"/>
      <c r="AI219" s="107"/>
      <c r="AJ219" s="107"/>
    </row>
    <row r="220" spans="1:36" ht="15.75" customHeight="1">
      <c r="A220" s="116">
        <v>70</v>
      </c>
      <c r="B220" s="117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22" t="s">
        <v>318</v>
      </c>
      <c r="S220" s="23" t="s">
        <v>33</v>
      </c>
      <c r="T220" s="24">
        <v>24</v>
      </c>
      <c r="U220" s="110" t="s">
        <v>32</v>
      </c>
      <c r="V220" s="111"/>
      <c r="W220" s="112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08">
        <f>COUNTIF(C220:AC221,"○")</f>
        <v>0</v>
      </c>
      <c r="AE220" s="106">
        <f>COUNTIF(C220:AC221,"●")</f>
        <v>2</v>
      </c>
      <c r="AF220" s="106">
        <f>COUNTIF(C220:AC221,"△")</f>
        <v>0</v>
      </c>
      <c r="AG220" s="106">
        <f>+AD220*3+AF220*1</f>
        <v>0</v>
      </c>
      <c r="AH220" s="106">
        <f>+E221+H221+K221+N221+Q221+T221+W221+AC221</f>
        <v>16</v>
      </c>
      <c r="AI220" s="106">
        <f>+C221+F221+I221+L221+O221+R221+U221+AA221</f>
        <v>3</v>
      </c>
      <c r="AJ220" s="106">
        <v>6</v>
      </c>
    </row>
    <row r="221" spans="1:36" ht="15.75" customHeight="1">
      <c r="A221" s="116"/>
      <c r="B221" s="11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25"/>
      <c r="S221" s="26" t="s">
        <v>33</v>
      </c>
      <c r="T221" s="27"/>
      <c r="U221" s="113"/>
      <c r="V221" s="114"/>
      <c r="W221" s="115"/>
      <c r="X221" s="25"/>
      <c r="Y221" s="26" t="s">
        <v>33</v>
      </c>
      <c r="Z221" s="27"/>
      <c r="AA221" s="25"/>
      <c r="AB221" s="26" t="s">
        <v>33</v>
      </c>
      <c r="AC221" s="27"/>
      <c r="AD221" s="109"/>
      <c r="AE221" s="107"/>
      <c r="AF221" s="107"/>
      <c r="AG221" s="107"/>
      <c r="AH221" s="107"/>
      <c r="AI221" s="107"/>
      <c r="AJ221" s="107"/>
    </row>
    <row r="222" spans="1:36" ht="15.75" customHeight="1">
      <c r="A222" s="116">
        <v>71</v>
      </c>
      <c r="B222" s="117" t="str">
        <f>IF(データ２!B142="","",VLOOKUP(A222,データ２!$A$2:$B$162,2))</f>
        <v>新田ファイヤーズ</v>
      </c>
      <c r="C222" s="82"/>
      <c r="D222" s="83"/>
      <c r="E222" s="84"/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76"/>
      <c r="M222" s="77"/>
      <c r="N222" s="78"/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110" t="s">
        <v>32</v>
      </c>
      <c r="Y222" s="111"/>
      <c r="Z222" s="112"/>
      <c r="AA222" s="82"/>
      <c r="AB222" s="83"/>
      <c r="AC222" s="84"/>
      <c r="AD222" s="108">
        <f>COUNTIF(C222:AC223,"○")</f>
        <v>2</v>
      </c>
      <c r="AE222" s="106">
        <f>COUNTIF(C222:AC223,"●")</f>
        <v>1</v>
      </c>
      <c r="AF222" s="106">
        <f>COUNTIF(C222:AC223,"△")</f>
        <v>0</v>
      </c>
      <c r="AG222" s="106">
        <f>+AD222*3+AF222*1</f>
        <v>6</v>
      </c>
      <c r="AH222" s="106">
        <f>+E223+H223+K223+N223+Q223+T223+W223+AC223</f>
        <v>21</v>
      </c>
      <c r="AI222" s="106">
        <f>+C223+F223+I223+L223+O223+R223+U223+AA223</f>
        <v>11</v>
      </c>
      <c r="AJ222" s="106">
        <v>5</v>
      </c>
    </row>
    <row r="223" spans="1:36" ht="15.75" customHeight="1">
      <c r="A223" s="116"/>
      <c r="B223" s="118"/>
      <c r="C223" s="85">
        <v>4</v>
      </c>
      <c r="D223" s="86" t="s">
        <v>607</v>
      </c>
      <c r="E223" s="87">
        <v>2</v>
      </c>
      <c r="F223" s="25"/>
      <c r="G223" s="26" t="s">
        <v>33</v>
      </c>
      <c r="H223" s="27"/>
      <c r="I223" s="25"/>
      <c r="J223" s="26" t="s">
        <v>33</v>
      </c>
      <c r="K223" s="27"/>
      <c r="L223" s="79">
        <v>0</v>
      </c>
      <c r="M223" s="80" t="s">
        <v>637</v>
      </c>
      <c r="N223" s="81">
        <v>15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13"/>
      <c r="Y223" s="114"/>
      <c r="Z223" s="115"/>
      <c r="AA223" s="85">
        <v>7</v>
      </c>
      <c r="AB223" s="86" t="s">
        <v>583</v>
      </c>
      <c r="AC223" s="87">
        <v>4</v>
      </c>
      <c r="AD223" s="109"/>
      <c r="AE223" s="107"/>
      <c r="AF223" s="107"/>
      <c r="AG223" s="107"/>
      <c r="AH223" s="107"/>
      <c r="AI223" s="107"/>
      <c r="AJ223" s="107"/>
    </row>
    <row r="224" spans="1:36" ht="15.75" customHeight="1">
      <c r="A224" s="116">
        <v>72</v>
      </c>
      <c r="B224" s="117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76"/>
      <c r="M224" s="77"/>
      <c r="N224" s="78"/>
      <c r="O224" s="22" t="s">
        <v>318</v>
      </c>
      <c r="P224" s="23" t="s">
        <v>33</v>
      </c>
      <c r="Q224" s="24">
        <v>27</v>
      </c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10" t="s">
        <v>32</v>
      </c>
      <c r="AB224" s="111"/>
      <c r="AC224" s="112"/>
      <c r="AD224" s="108">
        <f>COUNTIF(C224:AC225,"○")</f>
        <v>0</v>
      </c>
      <c r="AE224" s="106">
        <f>COUNTIF(C224:AC225,"●")</f>
        <v>3</v>
      </c>
      <c r="AF224" s="106">
        <f>COUNTIF(C224:AC225,"△")</f>
        <v>0</v>
      </c>
      <c r="AG224" s="106">
        <f>+AD224*3+AF224*1</f>
        <v>0</v>
      </c>
      <c r="AH224" s="106">
        <v>19</v>
      </c>
      <c r="AI224" s="106">
        <v>5</v>
      </c>
      <c r="AJ224" s="106">
        <v>7</v>
      </c>
    </row>
    <row r="225" spans="1:36" ht="15.75" customHeight="1">
      <c r="A225" s="116"/>
      <c r="B225" s="11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79">
        <v>2</v>
      </c>
      <c r="M225" s="80" t="s">
        <v>637</v>
      </c>
      <c r="N225" s="81">
        <v>11</v>
      </c>
      <c r="O225" s="25"/>
      <c r="P225" s="26" t="s">
        <v>33</v>
      </c>
      <c r="Q225" s="27"/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13"/>
      <c r="AB225" s="114"/>
      <c r="AC225" s="115"/>
      <c r="AD225" s="109"/>
      <c r="AE225" s="107"/>
      <c r="AF225" s="107"/>
      <c r="AG225" s="107"/>
      <c r="AH225" s="107"/>
      <c r="AI225" s="107"/>
      <c r="AJ225" s="107"/>
    </row>
    <row r="226" spans="30:32" ht="13.5">
      <c r="AD226" s="16">
        <f>SUM(AD208:AD225)</f>
        <v>13</v>
      </c>
      <c r="AE226" s="16">
        <f>SUM(AE208:AE225)</f>
        <v>13</v>
      </c>
      <c r="AF226" s="16">
        <f>SUM(AF208:AF225)</f>
        <v>2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9" t="str">
        <f>+IF(B235="","",+B235)</f>
        <v>フェニックス</v>
      </c>
      <c r="D234" s="120"/>
      <c r="E234" s="121"/>
      <c r="F234" s="119" t="str">
        <f>+IF(B237="","",+B237)</f>
        <v>品川Ｂレーシング</v>
      </c>
      <c r="G234" s="120"/>
      <c r="H234" s="121"/>
      <c r="I234" s="119" t="str">
        <f>+IF(B239="","",+B239)</f>
        <v>大島中央</v>
      </c>
      <c r="J234" s="120"/>
      <c r="K234" s="121"/>
      <c r="L234" s="119" t="str">
        <f>+IF(B241="","",+B241)</f>
        <v>篠崎アトムズ</v>
      </c>
      <c r="M234" s="120"/>
      <c r="N234" s="121"/>
      <c r="O234" s="119" t="str">
        <f>+IF(B243="","",+B243)</f>
        <v>落一アポロ</v>
      </c>
      <c r="P234" s="120"/>
      <c r="Q234" s="121"/>
      <c r="R234" s="119" t="str">
        <f>+IF(B245="","",+B245)</f>
        <v>中目黒イーグルス</v>
      </c>
      <c r="S234" s="120"/>
      <c r="T234" s="121"/>
      <c r="U234" s="119" t="str">
        <f>+IF(B247="","",+B247)</f>
        <v>ブラザースクラブ</v>
      </c>
      <c r="V234" s="120"/>
      <c r="W234" s="121"/>
      <c r="X234" s="119" t="str">
        <f>+IF(B249="","",+B249)</f>
        <v>晴海アポローズ</v>
      </c>
      <c r="Y234" s="120"/>
      <c r="Z234" s="121"/>
      <c r="AA234" s="119" t="str">
        <f>+IF(B251="","",+B251)</f>
        <v>礫川</v>
      </c>
      <c r="AB234" s="120"/>
      <c r="AC234" s="121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16">
        <v>73</v>
      </c>
      <c r="B235" s="117" t="str">
        <f>IF(データ２!B146="","",VLOOKUP(A235,データ２!$A$2:$B$162,2))</f>
        <v>フェニックス</v>
      </c>
      <c r="C235" s="110" t="s">
        <v>32</v>
      </c>
      <c r="D235" s="111"/>
      <c r="E235" s="112"/>
      <c r="F235" s="82"/>
      <c r="G235" s="83"/>
      <c r="H235" s="84"/>
      <c r="I235" s="76"/>
      <c r="J235" s="77"/>
      <c r="K235" s="78"/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08">
        <f>COUNTIF(C235:AC236,"○")</f>
        <v>5</v>
      </c>
      <c r="AE235" s="106">
        <f>COUNTIF(C235:AC236,"●")</f>
        <v>1</v>
      </c>
      <c r="AF235" s="106">
        <f>COUNTIF(C235:AC236,"△")</f>
        <v>0</v>
      </c>
      <c r="AG235" s="106">
        <f>+AD235*3+AF235*1</f>
        <v>15</v>
      </c>
      <c r="AH235" s="106">
        <f>+E236+H236+K236+N236+Q236+T236+W236+AC236</f>
        <v>15</v>
      </c>
      <c r="AI235" s="106">
        <f>+C236+F236+I236+L236+O236+R236+U236+AA236</f>
        <v>70</v>
      </c>
      <c r="AJ235" s="106">
        <v>1</v>
      </c>
    </row>
    <row r="236" spans="1:36" ht="15.75" customHeight="1">
      <c r="A236" s="116"/>
      <c r="B236" s="118"/>
      <c r="C236" s="113"/>
      <c r="D236" s="114"/>
      <c r="E236" s="115"/>
      <c r="F236" s="85">
        <v>22</v>
      </c>
      <c r="G236" s="86" t="s">
        <v>596</v>
      </c>
      <c r="H236" s="87">
        <v>2</v>
      </c>
      <c r="I236" s="79">
        <v>5</v>
      </c>
      <c r="J236" s="80" t="s">
        <v>611</v>
      </c>
      <c r="K236" s="81">
        <v>6</v>
      </c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09"/>
      <c r="AE236" s="107"/>
      <c r="AF236" s="107"/>
      <c r="AG236" s="107"/>
      <c r="AH236" s="107"/>
      <c r="AI236" s="107"/>
      <c r="AJ236" s="107"/>
    </row>
    <row r="237" spans="1:36" ht="15.75" customHeight="1">
      <c r="A237" s="116">
        <v>74</v>
      </c>
      <c r="B237" s="117" t="str">
        <f>IF(データ２!B148="","",VLOOKUP(A237,データ２!$A$2:$B$162,2))</f>
        <v>品川Ｂレーシング</v>
      </c>
      <c r="C237" s="76"/>
      <c r="D237" s="77"/>
      <c r="E237" s="78"/>
      <c r="F237" s="110" t="s">
        <v>32</v>
      </c>
      <c r="G237" s="111"/>
      <c r="H237" s="112"/>
      <c r="I237" s="76"/>
      <c r="J237" s="77"/>
      <c r="K237" s="78"/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76"/>
      <c r="V237" s="77"/>
      <c r="W237" s="78"/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108">
        <f>COUNTIF(C237:AC238,"○")</f>
        <v>0</v>
      </c>
      <c r="AE237" s="106">
        <f>COUNTIF(C237:AC238,"●")</f>
        <v>4</v>
      </c>
      <c r="AF237" s="106">
        <f>COUNTIF(C237:AC238,"△")</f>
        <v>0</v>
      </c>
      <c r="AG237" s="106">
        <f>+AD237*3+AF237*1</f>
        <v>0</v>
      </c>
      <c r="AH237" s="106">
        <v>56</v>
      </c>
      <c r="AI237" s="106">
        <v>16</v>
      </c>
      <c r="AJ237" s="106">
        <v>9</v>
      </c>
    </row>
    <row r="238" spans="1:36" ht="15.75" customHeight="1">
      <c r="A238" s="116"/>
      <c r="B238" s="118"/>
      <c r="C238" s="79">
        <v>2</v>
      </c>
      <c r="D238" s="80" t="s">
        <v>597</v>
      </c>
      <c r="E238" s="81">
        <v>22</v>
      </c>
      <c r="F238" s="113"/>
      <c r="G238" s="114"/>
      <c r="H238" s="115"/>
      <c r="I238" s="79">
        <v>3</v>
      </c>
      <c r="J238" s="80" t="s">
        <v>621</v>
      </c>
      <c r="K238" s="81">
        <v>6</v>
      </c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109"/>
      <c r="AE238" s="107"/>
      <c r="AF238" s="107"/>
      <c r="AG238" s="107"/>
      <c r="AH238" s="107"/>
      <c r="AI238" s="107"/>
      <c r="AJ238" s="107"/>
    </row>
    <row r="239" spans="1:36" ht="15.75" customHeight="1">
      <c r="A239" s="116">
        <v>75</v>
      </c>
      <c r="B239" s="117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10" t="s">
        <v>32</v>
      </c>
      <c r="J239" s="111"/>
      <c r="K239" s="112"/>
      <c r="L239" s="88"/>
      <c r="M239" s="89"/>
      <c r="N239" s="90"/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08">
        <f>COUNTIF(C239:AC240,"○")</f>
        <v>3</v>
      </c>
      <c r="AE239" s="106">
        <f>COUNTIF(C239:AC240,"●")</f>
        <v>0</v>
      </c>
      <c r="AF239" s="106">
        <f>COUNTIF(C239:AC240,"△")</f>
        <v>1</v>
      </c>
      <c r="AG239" s="106">
        <f>+AD239*3+AF239*1</f>
        <v>10</v>
      </c>
      <c r="AH239" s="106">
        <f>+E240+H240+K240+N240+Q240+T240+W240+AC240</f>
        <v>17</v>
      </c>
      <c r="AI239" s="106">
        <f>+C240+F240+I240+L240+O240+R240+U240+AA240</f>
        <v>23</v>
      </c>
      <c r="AJ239" s="106">
        <v>3</v>
      </c>
    </row>
    <row r="240" spans="1:36" ht="15.75" customHeight="1">
      <c r="A240" s="116"/>
      <c r="B240" s="118"/>
      <c r="C240" s="85">
        <v>6</v>
      </c>
      <c r="D240" s="86" t="s">
        <v>612</v>
      </c>
      <c r="E240" s="87">
        <v>5</v>
      </c>
      <c r="F240" s="85">
        <v>6</v>
      </c>
      <c r="G240" s="86" t="s">
        <v>620</v>
      </c>
      <c r="H240" s="87">
        <v>3</v>
      </c>
      <c r="I240" s="113"/>
      <c r="J240" s="114"/>
      <c r="K240" s="115"/>
      <c r="L240" s="91">
        <v>6</v>
      </c>
      <c r="M240" s="92" t="s">
        <v>613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9"/>
      <c r="AE240" s="107"/>
      <c r="AF240" s="107"/>
      <c r="AG240" s="107"/>
      <c r="AH240" s="107"/>
      <c r="AI240" s="107"/>
      <c r="AJ240" s="107"/>
    </row>
    <row r="241" spans="1:36" ht="15.75" customHeight="1">
      <c r="A241" s="116">
        <v>76</v>
      </c>
      <c r="B241" s="117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88"/>
      <c r="J241" s="89"/>
      <c r="K241" s="90"/>
      <c r="L241" s="110" t="s">
        <v>32</v>
      </c>
      <c r="M241" s="111"/>
      <c r="N241" s="112"/>
      <c r="O241" s="82"/>
      <c r="P241" s="83"/>
      <c r="Q241" s="84"/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08">
        <f>COUNTIF(C241:AC242,"○")</f>
        <v>1</v>
      </c>
      <c r="AE241" s="106">
        <f>COUNTIF(C241:AC242,"●")</f>
        <v>0</v>
      </c>
      <c r="AF241" s="106">
        <f>COUNTIF(C241:AC242,"△")</f>
        <v>1</v>
      </c>
      <c r="AG241" s="106">
        <f>+AD241*3+AF241*1</f>
        <v>4</v>
      </c>
      <c r="AH241" s="106">
        <f>+E242+H242+K242+N242+Q242+T242+W242+AC242</f>
        <v>7</v>
      </c>
      <c r="AI241" s="106">
        <f>+C242+F242+I242+L242+O242+R242+U242+AA242</f>
        <v>17</v>
      </c>
      <c r="AJ241" s="106">
        <v>5</v>
      </c>
    </row>
    <row r="242" spans="1:36" ht="15.75" customHeight="1">
      <c r="A242" s="116"/>
      <c r="B242" s="118"/>
      <c r="C242" s="25"/>
      <c r="D242" s="26" t="s">
        <v>33</v>
      </c>
      <c r="E242" s="27"/>
      <c r="F242" s="25"/>
      <c r="G242" s="26" t="s">
        <v>33</v>
      </c>
      <c r="H242" s="27"/>
      <c r="I242" s="91">
        <v>6</v>
      </c>
      <c r="J242" s="92" t="s">
        <v>613</v>
      </c>
      <c r="K242" s="93">
        <v>6</v>
      </c>
      <c r="L242" s="113"/>
      <c r="M242" s="114"/>
      <c r="N242" s="115"/>
      <c r="O242" s="85">
        <v>11</v>
      </c>
      <c r="P242" s="86" t="s">
        <v>630</v>
      </c>
      <c r="Q242" s="87">
        <v>1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9"/>
      <c r="AE242" s="107"/>
      <c r="AF242" s="107"/>
      <c r="AG242" s="107"/>
      <c r="AH242" s="107"/>
      <c r="AI242" s="107"/>
      <c r="AJ242" s="107"/>
    </row>
    <row r="243" spans="1:36" ht="15.75" customHeight="1">
      <c r="A243" s="116">
        <v>77</v>
      </c>
      <c r="B243" s="117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76"/>
      <c r="M243" s="77"/>
      <c r="N243" s="78"/>
      <c r="O243" s="110" t="s">
        <v>32</v>
      </c>
      <c r="P243" s="111"/>
      <c r="Q243" s="112"/>
      <c r="R243" s="76"/>
      <c r="S243" s="77"/>
      <c r="T243" s="78"/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82"/>
      <c r="AB243" s="83"/>
      <c r="AC243" s="84"/>
      <c r="AD243" s="108">
        <f>COUNTIF(C243:AC244,"○")</f>
        <v>1</v>
      </c>
      <c r="AE243" s="106">
        <f>COUNTIF(C243:AC244,"●")</f>
        <v>3</v>
      </c>
      <c r="AF243" s="106">
        <f>COUNTIF(C243:AC244,"△")</f>
        <v>0</v>
      </c>
      <c r="AG243" s="106">
        <f>+AD243*3+AF243*1</f>
        <v>3</v>
      </c>
      <c r="AH243" s="106">
        <f>+E244+H244+K244+N244+Q244+T244+W244+AC244</f>
        <v>31</v>
      </c>
      <c r="AI243" s="106">
        <f>+C244+F244+I244+L244+O244+R244+U244+AA244</f>
        <v>14</v>
      </c>
      <c r="AJ243" s="106">
        <v>6</v>
      </c>
    </row>
    <row r="244" spans="1:36" ht="15.75" customHeight="1">
      <c r="A244" s="116"/>
      <c r="B244" s="118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79">
        <v>1</v>
      </c>
      <c r="M244" s="80" t="s">
        <v>631</v>
      </c>
      <c r="N244" s="81">
        <v>11</v>
      </c>
      <c r="O244" s="113"/>
      <c r="P244" s="114"/>
      <c r="Q244" s="115"/>
      <c r="R244" s="79">
        <v>6</v>
      </c>
      <c r="S244" s="80" t="s">
        <v>625</v>
      </c>
      <c r="T244" s="81">
        <v>8</v>
      </c>
      <c r="U244" s="25"/>
      <c r="V244" s="26" t="s">
        <v>33</v>
      </c>
      <c r="W244" s="27"/>
      <c r="X244" s="25"/>
      <c r="Y244" s="26" t="s">
        <v>33</v>
      </c>
      <c r="Z244" s="27"/>
      <c r="AA244" s="85">
        <v>6</v>
      </c>
      <c r="AB244" s="86" t="s">
        <v>589</v>
      </c>
      <c r="AC244" s="87">
        <v>1</v>
      </c>
      <c r="AD244" s="109"/>
      <c r="AE244" s="107"/>
      <c r="AF244" s="107"/>
      <c r="AG244" s="107"/>
      <c r="AH244" s="107"/>
      <c r="AI244" s="107"/>
      <c r="AJ244" s="107"/>
    </row>
    <row r="245" spans="1:36" ht="15.75" customHeight="1">
      <c r="A245" s="116">
        <v>78</v>
      </c>
      <c r="B245" s="117" t="str">
        <f>IF(データ２!B156="","",VLOOKUP(A245,データ２!$A$2:$B$162,2))</f>
        <v>中目黒イーグルス</v>
      </c>
      <c r="C245" s="76"/>
      <c r="D245" s="77"/>
      <c r="E245" s="78"/>
      <c r="F245" s="22" t="s">
        <v>319</v>
      </c>
      <c r="G245" s="23" t="s">
        <v>33</v>
      </c>
      <c r="H245" s="24">
        <v>14</v>
      </c>
      <c r="I245" s="76"/>
      <c r="J245" s="77"/>
      <c r="K245" s="78"/>
      <c r="L245" s="22" t="s">
        <v>319</v>
      </c>
      <c r="M245" s="23" t="s">
        <v>33</v>
      </c>
      <c r="N245" s="24">
        <v>4</v>
      </c>
      <c r="O245" s="82"/>
      <c r="P245" s="83"/>
      <c r="Q245" s="84"/>
      <c r="R245" s="110" t="s">
        <v>32</v>
      </c>
      <c r="S245" s="111"/>
      <c r="T245" s="112"/>
      <c r="U245" s="82"/>
      <c r="V245" s="83"/>
      <c r="W245" s="84"/>
      <c r="X245" s="76"/>
      <c r="Y245" s="77"/>
      <c r="Z245" s="78"/>
      <c r="AA245" s="22" t="s">
        <v>319</v>
      </c>
      <c r="AB245" s="23" t="s">
        <v>33</v>
      </c>
      <c r="AC245" s="24">
        <v>31</v>
      </c>
      <c r="AD245" s="108">
        <f>COUNTIF(C245:AC246,"○")</f>
        <v>2</v>
      </c>
      <c r="AE245" s="106">
        <f>COUNTIF(C245:AC246,"●")</f>
        <v>3</v>
      </c>
      <c r="AF245" s="106">
        <f>COUNTIF(C245:AC246,"△")</f>
        <v>0</v>
      </c>
      <c r="AG245" s="106">
        <f>+AD245*3+AF245*1</f>
        <v>6</v>
      </c>
      <c r="AH245" s="106">
        <v>53</v>
      </c>
      <c r="AI245" s="106">
        <v>34</v>
      </c>
      <c r="AJ245" s="106">
        <v>4</v>
      </c>
    </row>
    <row r="246" spans="1:36" ht="15.75" customHeight="1">
      <c r="A246" s="116"/>
      <c r="B246" s="118"/>
      <c r="C246" s="79">
        <v>1</v>
      </c>
      <c r="D246" s="80" t="s">
        <v>584</v>
      </c>
      <c r="E246" s="81">
        <v>19</v>
      </c>
      <c r="F246" s="25"/>
      <c r="G246" s="26" t="s">
        <v>33</v>
      </c>
      <c r="H246" s="27"/>
      <c r="I246" s="79">
        <v>3</v>
      </c>
      <c r="J246" s="80" t="s">
        <v>594</v>
      </c>
      <c r="K246" s="81">
        <v>5</v>
      </c>
      <c r="L246" s="25"/>
      <c r="M246" s="26" t="s">
        <v>33</v>
      </c>
      <c r="N246" s="27"/>
      <c r="O246" s="85">
        <v>8</v>
      </c>
      <c r="P246" s="86" t="s">
        <v>624</v>
      </c>
      <c r="Q246" s="87">
        <v>6</v>
      </c>
      <c r="R246" s="113"/>
      <c r="S246" s="114"/>
      <c r="T246" s="115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25"/>
      <c r="AB246" s="26" t="s">
        <v>33</v>
      </c>
      <c r="AC246" s="27"/>
      <c r="AD246" s="109"/>
      <c r="AE246" s="107"/>
      <c r="AF246" s="107"/>
      <c r="AG246" s="107"/>
      <c r="AH246" s="107"/>
      <c r="AI246" s="107"/>
      <c r="AJ246" s="107"/>
    </row>
    <row r="247" spans="1:36" ht="15.75" customHeight="1">
      <c r="A247" s="116">
        <v>79</v>
      </c>
      <c r="B247" s="117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10" t="s">
        <v>32</v>
      </c>
      <c r="V247" s="111"/>
      <c r="W247" s="112"/>
      <c r="X247" s="22" t="s">
        <v>319</v>
      </c>
      <c r="Y247" s="23" t="s">
        <v>33</v>
      </c>
      <c r="Z247" s="24">
        <v>32</v>
      </c>
      <c r="AA247" s="76"/>
      <c r="AB247" s="77"/>
      <c r="AC247" s="78"/>
      <c r="AD247" s="108">
        <f>COUNTIF(C247:AC248,"○")</f>
        <v>1</v>
      </c>
      <c r="AE247" s="106">
        <f>COUNTIF(C247:AC248,"●")</f>
        <v>3</v>
      </c>
      <c r="AF247" s="106">
        <f>COUNTIF(C247:AC248,"△")</f>
        <v>0</v>
      </c>
      <c r="AG247" s="106">
        <f>+AD247*3+AF247*1</f>
        <v>3</v>
      </c>
      <c r="AH247" s="106">
        <f>+E248+H248+K248+N248+Q248+T248+W248+AC248</f>
        <v>40</v>
      </c>
      <c r="AI247" s="106">
        <f>+C248+F248+I248+L248+O248+R248+U248+AA248</f>
        <v>22</v>
      </c>
      <c r="AJ247" s="106">
        <v>7</v>
      </c>
    </row>
    <row r="248" spans="1:36" ht="15.75" customHeight="1">
      <c r="A248" s="116"/>
      <c r="B248" s="118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13"/>
      <c r="V248" s="114"/>
      <c r="W248" s="115"/>
      <c r="X248" s="25"/>
      <c r="Y248" s="26" t="s">
        <v>33</v>
      </c>
      <c r="Z248" s="27"/>
      <c r="AA248" s="79">
        <v>1</v>
      </c>
      <c r="AB248" s="80" t="s">
        <v>608</v>
      </c>
      <c r="AC248" s="81">
        <v>13</v>
      </c>
      <c r="AD248" s="109"/>
      <c r="AE248" s="107"/>
      <c r="AF248" s="107"/>
      <c r="AG248" s="107"/>
      <c r="AH248" s="107"/>
      <c r="AI248" s="107"/>
      <c r="AJ248" s="107"/>
    </row>
    <row r="249" spans="1:36" ht="15.75" customHeight="1">
      <c r="A249" s="116">
        <v>80</v>
      </c>
      <c r="B249" s="117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82"/>
      <c r="S249" s="83"/>
      <c r="T249" s="84"/>
      <c r="U249" s="82"/>
      <c r="V249" s="83"/>
      <c r="W249" s="84"/>
      <c r="X249" s="110" t="s">
        <v>32</v>
      </c>
      <c r="Y249" s="111"/>
      <c r="Z249" s="112"/>
      <c r="AA249" s="82"/>
      <c r="AB249" s="83"/>
      <c r="AC249" s="84"/>
      <c r="AD249" s="108">
        <f>COUNTIF(C249:AC250,"○")</f>
        <v>4</v>
      </c>
      <c r="AE249" s="106">
        <f>COUNTIF(C249:AC250,"●")</f>
        <v>0</v>
      </c>
      <c r="AF249" s="106">
        <f>COUNTIF(C249:AC250,"△")</f>
        <v>0</v>
      </c>
      <c r="AG249" s="106">
        <f>+AD249*3+AF249*1</f>
        <v>12</v>
      </c>
      <c r="AH249" s="106">
        <f>+E250+H250+K250+N250+Q250+T250+W250+AC250</f>
        <v>9</v>
      </c>
      <c r="AI249" s="106">
        <f>+C250+F250+I250+L250+O250+R250+U250+AA250</f>
        <v>62</v>
      </c>
      <c r="AJ249" s="106">
        <v>2</v>
      </c>
    </row>
    <row r="250" spans="1:36" ht="15.75" customHeight="1">
      <c r="A250" s="116"/>
      <c r="B250" s="118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85">
        <v>14</v>
      </c>
      <c r="S250" s="86" t="s">
        <v>589</v>
      </c>
      <c r="T250" s="87">
        <v>5</v>
      </c>
      <c r="U250" s="85">
        <v>13</v>
      </c>
      <c r="V250" s="86" t="s">
        <v>607</v>
      </c>
      <c r="W250" s="87">
        <v>1</v>
      </c>
      <c r="X250" s="113"/>
      <c r="Y250" s="114"/>
      <c r="Z250" s="115"/>
      <c r="AA250" s="85">
        <v>16</v>
      </c>
      <c r="AB250" s="86" t="s">
        <v>620</v>
      </c>
      <c r="AC250" s="87">
        <v>0</v>
      </c>
      <c r="AD250" s="109"/>
      <c r="AE250" s="107"/>
      <c r="AF250" s="107"/>
      <c r="AG250" s="107"/>
      <c r="AH250" s="107"/>
      <c r="AI250" s="107"/>
      <c r="AJ250" s="107"/>
    </row>
    <row r="251" spans="1:36" ht="15.75" customHeight="1">
      <c r="A251" s="116">
        <v>81</v>
      </c>
      <c r="B251" s="117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76"/>
      <c r="Y251" s="77"/>
      <c r="Z251" s="78"/>
      <c r="AA251" s="110" t="s">
        <v>32</v>
      </c>
      <c r="AB251" s="111"/>
      <c r="AC251" s="112"/>
      <c r="AD251" s="108">
        <f>COUNTIF(C251:AC252,"○")</f>
        <v>0</v>
      </c>
      <c r="AE251" s="106">
        <f>COUNTIF(C251:AC252,"●")</f>
        <v>3</v>
      </c>
      <c r="AF251" s="106">
        <f>COUNTIF(C251:AC252,"△")</f>
        <v>0</v>
      </c>
      <c r="AG251" s="106">
        <f>+AD251*3+AF251*1</f>
        <v>0</v>
      </c>
      <c r="AH251" s="106">
        <v>31</v>
      </c>
      <c r="AI251" s="106">
        <f>+C252+F252+I252+L252+O252+R252+U252+AA252</f>
        <v>3</v>
      </c>
      <c r="AJ251" s="106">
        <v>8</v>
      </c>
    </row>
    <row r="252" spans="1:36" ht="15.75" customHeight="1">
      <c r="A252" s="116"/>
      <c r="B252" s="118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25"/>
      <c r="S252" s="26" t="s">
        <v>33</v>
      </c>
      <c r="T252" s="27"/>
      <c r="U252" s="25"/>
      <c r="V252" s="26" t="s">
        <v>33</v>
      </c>
      <c r="W252" s="27"/>
      <c r="X252" s="79">
        <v>0</v>
      </c>
      <c r="Y252" s="80" t="s">
        <v>621</v>
      </c>
      <c r="Z252" s="81">
        <v>16</v>
      </c>
      <c r="AA252" s="113"/>
      <c r="AB252" s="114"/>
      <c r="AC252" s="115"/>
      <c r="AD252" s="109"/>
      <c r="AE252" s="107"/>
      <c r="AF252" s="107"/>
      <c r="AG252" s="107"/>
      <c r="AH252" s="107"/>
      <c r="AI252" s="107"/>
      <c r="AJ252" s="107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17</v>
      </c>
      <c r="AE253" s="16">
        <f>SUM(AE235:AE252)</f>
        <v>17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6" t="str">
        <f>+データ１!B26</f>
        <v>第９回　スーパーリ－グ決勝トーナメント表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4" t="str">
        <f>+データ１!B2</f>
        <v>2015/2/5</v>
      </c>
      <c r="T1" s="124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5" t="s">
        <v>217</v>
      </c>
      <c r="I3" s="125"/>
      <c r="J3" s="125"/>
      <c r="K3" s="125"/>
      <c r="L3" s="125"/>
      <c r="M3" s="125"/>
      <c r="N3" s="4"/>
      <c r="O3" s="33"/>
      <c r="P3" s="33"/>
      <c r="Q3" s="33"/>
      <c r="R3" s="4"/>
      <c r="S3" s="4"/>
      <c r="T3" s="4"/>
    </row>
    <row r="4" spans="1:20" ht="13.5">
      <c r="A4" s="122">
        <v>1</v>
      </c>
      <c r="B4" s="123"/>
      <c r="C4" s="12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2">
        <v>41</v>
      </c>
      <c r="S4" s="123"/>
      <c r="T4" s="131" t="s">
        <v>219</v>
      </c>
    </row>
    <row r="5" spans="1:20" ht="13.5">
      <c r="A5" s="122"/>
      <c r="B5" s="123"/>
      <c r="C5" s="128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2"/>
      <c r="S5" s="123"/>
      <c r="T5" s="131"/>
    </row>
    <row r="6" spans="1:20" ht="13.5">
      <c r="A6" s="122">
        <v>2</v>
      </c>
      <c r="B6" s="123"/>
      <c r="C6" s="133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2">
        <v>42</v>
      </c>
      <c r="S6" s="123"/>
      <c r="T6" s="135" t="s">
        <v>467</v>
      </c>
    </row>
    <row r="7" spans="1:20" ht="13.5">
      <c r="A7" s="122"/>
      <c r="B7" s="123"/>
      <c r="C7" s="13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2"/>
      <c r="S7" s="123"/>
      <c r="T7" s="135"/>
    </row>
    <row r="8" spans="1:20" ht="13.5">
      <c r="A8" s="122">
        <v>3</v>
      </c>
      <c r="B8" s="123"/>
      <c r="C8" s="131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2">
        <v>43</v>
      </c>
      <c r="S8" s="123"/>
      <c r="T8" s="133" t="s">
        <v>270</v>
      </c>
    </row>
    <row r="9" spans="1:20" ht="13.5">
      <c r="A9" s="122"/>
      <c r="B9" s="123"/>
      <c r="C9" s="131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2"/>
      <c r="S9" s="123"/>
      <c r="T9" s="133"/>
    </row>
    <row r="10" spans="1:20" ht="13.5">
      <c r="A10" s="122">
        <v>4</v>
      </c>
      <c r="B10" s="123"/>
      <c r="C10" s="136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2">
        <v>44</v>
      </c>
      <c r="S10" s="123"/>
      <c r="T10" s="129" t="s">
        <v>472</v>
      </c>
    </row>
    <row r="11" spans="1:20" ht="13.5">
      <c r="A11" s="122"/>
      <c r="B11" s="123"/>
      <c r="C11" s="136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2"/>
      <c r="S11" s="123"/>
      <c r="T11" s="129"/>
    </row>
    <row r="12" spans="1:20" ht="13.5">
      <c r="A12" s="122">
        <v>5</v>
      </c>
      <c r="B12" s="123"/>
      <c r="C12" s="135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2">
        <v>45</v>
      </c>
      <c r="S12" s="123"/>
      <c r="T12" s="130" t="s">
        <v>460</v>
      </c>
    </row>
    <row r="13" spans="1:20" ht="13.5">
      <c r="A13" s="122"/>
      <c r="B13" s="123"/>
      <c r="C13" s="13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2"/>
      <c r="S13" s="123"/>
      <c r="T13" s="130"/>
    </row>
    <row r="14" spans="1:20" ht="13.5">
      <c r="A14" s="122">
        <v>6</v>
      </c>
      <c r="B14" s="123"/>
      <c r="C14" s="12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2">
        <v>46</v>
      </c>
      <c r="S14" s="123"/>
      <c r="T14" s="128" t="s">
        <v>240</v>
      </c>
    </row>
    <row r="15" spans="1:20" ht="13.5">
      <c r="A15" s="122"/>
      <c r="B15" s="123"/>
      <c r="C15" s="12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2"/>
      <c r="S15" s="123"/>
      <c r="T15" s="128"/>
    </row>
    <row r="16" spans="1:20" ht="13.5">
      <c r="A16" s="122">
        <v>7</v>
      </c>
      <c r="B16" s="123"/>
      <c r="C16" s="132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2">
        <v>47</v>
      </c>
      <c r="S16" s="123"/>
      <c r="T16" s="129" t="s">
        <v>261</v>
      </c>
    </row>
    <row r="17" spans="1:20" ht="13.5">
      <c r="A17" s="122"/>
      <c r="B17" s="123"/>
      <c r="C17" s="132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2"/>
      <c r="S17" s="123"/>
      <c r="T17" s="129"/>
    </row>
    <row r="18" spans="1:20" ht="13.5">
      <c r="A18" s="122">
        <v>8</v>
      </c>
      <c r="B18" s="123"/>
      <c r="C18" s="134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2">
        <v>48</v>
      </c>
      <c r="S18" s="123"/>
      <c r="T18" s="132" t="s">
        <v>220</v>
      </c>
    </row>
    <row r="19" spans="1:20" ht="13.5">
      <c r="A19" s="122"/>
      <c r="B19" s="123"/>
      <c r="C19" s="134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2"/>
      <c r="S19" s="123"/>
      <c r="T19" s="132"/>
    </row>
    <row r="20" spans="1:20" ht="13.5">
      <c r="A20" s="122">
        <v>9</v>
      </c>
      <c r="B20" s="123"/>
      <c r="C20" s="133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2">
        <v>49</v>
      </c>
      <c r="S20" s="123"/>
      <c r="T20" s="130" t="s">
        <v>231</v>
      </c>
    </row>
    <row r="21" spans="1:20" ht="13.5">
      <c r="A21" s="122"/>
      <c r="B21" s="123"/>
      <c r="C21" s="133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2"/>
      <c r="S21" s="123"/>
      <c r="T21" s="130"/>
    </row>
    <row r="22" spans="1:20" ht="13.5">
      <c r="A22" s="122">
        <v>10</v>
      </c>
      <c r="B22" s="123"/>
      <c r="C22" s="130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2">
        <v>50</v>
      </c>
      <c r="S22" s="123"/>
      <c r="T22" s="134" t="s">
        <v>252</v>
      </c>
    </row>
    <row r="23" spans="1:20" ht="13.5">
      <c r="A23" s="122"/>
      <c r="B23" s="123"/>
      <c r="C23" s="130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2"/>
      <c r="S23" s="123"/>
      <c r="T23" s="134"/>
    </row>
    <row r="24" spans="1:20" ht="13.5">
      <c r="A24" s="122">
        <v>11</v>
      </c>
      <c r="B24" s="123"/>
      <c r="C24" s="136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2">
        <v>51</v>
      </c>
      <c r="S24" s="123"/>
      <c r="T24" s="132" t="s">
        <v>254</v>
      </c>
    </row>
    <row r="25" spans="1:20" ht="13.5">
      <c r="A25" s="122"/>
      <c r="B25" s="123"/>
      <c r="C25" s="136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2"/>
      <c r="S25" s="123"/>
      <c r="T25" s="132"/>
    </row>
    <row r="26" spans="1:20" ht="13.5">
      <c r="A26" s="122">
        <v>12</v>
      </c>
      <c r="B26" s="123"/>
      <c r="C26" s="130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2">
        <v>52</v>
      </c>
      <c r="S26" s="123"/>
      <c r="T26" s="128" t="s">
        <v>232</v>
      </c>
    </row>
    <row r="27" spans="1:20" ht="13.5">
      <c r="A27" s="122"/>
      <c r="B27" s="123"/>
      <c r="C27" s="130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2"/>
      <c r="S27" s="123"/>
      <c r="T27" s="128"/>
    </row>
    <row r="28" spans="1:20" ht="13.5">
      <c r="A28" s="122">
        <v>13</v>
      </c>
      <c r="B28" s="123"/>
      <c r="C28" s="12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2">
        <v>53</v>
      </c>
      <c r="S28" s="123"/>
      <c r="T28" s="136" t="s">
        <v>297</v>
      </c>
    </row>
    <row r="29" spans="1:20" ht="13.5">
      <c r="A29" s="122"/>
      <c r="B29" s="123"/>
      <c r="C29" s="12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2"/>
      <c r="S29" s="123"/>
      <c r="T29" s="136"/>
    </row>
    <row r="30" spans="1:20" ht="13.5">
      <c r="A30" s="122">
        <v>14</v>
      </c>
      <c r="B30" s="123"/>
      <c r="C30" s="135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2">
        <v>54</v>
      </c>
      <c r="S30" s="123"/>
      <c r="T30" s="131" t="s">
        <v>244</v>
      </c>
    </row>
    <row r="31" spans="1:20" ht="13.5">
      <c r="A31" s="122"/>
      <c r="B31" s="123"/>
      <c r="C31" s="135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2"/>
      <c r="S31" s="123"/>
      <c r="T31" s="131"/>
    </row>
    <row r="32" spans="1:20" ht="13.5">
      <c r="A32" s="122">
        <v>15</v>
      </c>
      <c r="B32" s="123"/>
      <c r="C32" s="131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2">
        <v>55</v>
      </c>
      <c r="S32" s="123"/>
      <c r="T32" s="133" t="s">
        <v>265</v>
      </c>
    </row>
    <row r="33" spans="1:20" ht="13.5">
      <c r="A33" s="122"/>
      <c r="B33" s="123"/>
      <c r="C33" s="131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2"/>
      <c r="S33" s="123"/>
      <c r="T33" s="133"/>
    </row>
    <row r="34" spans="1:20" ht="13.5">
      <c r="A34" s="122">
        <v>16</v>
      </c>
      <c r="B34" s="123"/>
      <c r="C34" s="132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2">
        <v>56</v>
      </c>
      <c r="S34" s="123"/>
      <c r="T34" s="136" t="s">
        <v>293</v>
      </c>
    </row>
    <row r="35" spans="1:20" ht="13.5">
      <c r="A35" s="122"/>
      <c r="B35" s="123"/>
      <c r="C35" s="132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2"/>
      <c r="S35" s="123"/>
      <c r="T35" s="136"/>
    </row>
    <row r="36" spans="1:20" ht="13.5">
      <c r="A36" s="122">
        <v>17</v>
      </c>
      <c r="B36" s="123"/>
      <c r="C36" s="134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2">
        <v>57</v>
      </c>
      <c r="S36" s="123"/>
      <c r="T36" s="130" t="s">
        <v>246</v>
      </c>
    </row>
    <row r="37" spans="1:20" ht="13.5">
      <c r="A37" s="122"/>
      <c r="B37" s="123"/>
      <c r="C37" s="134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2"/>
      <c r="S37" s="123"/>
      <c r="T37" s="130"/>
    </row>
    <row r="38" spans="1:20" ht="13.5">
      <c r="A38" s="122">
        <v>18</v>
      </c>
      <c r="B38" s="123"/>
      <c r="C38" s="128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2">
        <v>58</v>
      </c>
      <c r="S38" s="123"/>
      <c r="T38" s="131" t="s">
        <v>464</v>
      </c>
    </row>
    <row r="39" spans="1:20" ht="13.5">
      <c r="A39" s="122"/>
      <c r="B39" s="123"/>
      <c r="C39" s="128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2"/>
      <c r="S39" s="123"/>
      <c r="T39" s="131"/>
    </row>
    <row r="40" spans="1:20" ht="13.5">
      <c r="A40" s="122">
        <v>19</v>
      </c>
      <c r="B40" s="123"/>
      <c r="C40" s="135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2">
        <v>59</v>
      </c>
      <c r="S40" s="123"/>
      <c r="T40" s="134" t="s">
        <v>236</v>
      </c>
    </row>
    <row r="41" spans="1:20" ht="13.5">
      <c r="A41" s="122"/>
      <c r="B41" s="123"/>
      <c r="C41" s="13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2"/>
      <c r="S41" s="123"/>
      <c r="T41" s="134"/>
    </row>
    <row r="42" spans="1:20" ht="13.5">
      <c r="A42" s="122">
        <v>20</v>
      </c>
      <c r="B42" s="123"/>
      <c r="C42" s="133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2">
        <v>60</v>
      </c>
      <c r="S42" s="123"/>
      <c r="T42" s="135" t="s">
        <v>234</v>
      </c>
    </row>
    <row r="43" spans="1:20" ht="13.5">
      <c r="A43" s="122"/>
      <c r="B43" s="123"/>
      <c r="C43" s="133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2"/>
      <c r="S43" s="123"/>
      <c r="T43" s="135"/>
    </row>
    <row r="44" spans="1:20" ht="13.5">
      <c r="A44" s="122">
        <v>21</v>
      </c>
      <c r="B44" s="123"/>
      <c r="C44" s="134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2">
        <v>61</v>
      </c>
      <c r="S44" s="123"/>
      <c r="T44" s="129" t="s">
        <v>259</v>
      </c>
    </row>
    <row r="45" spans="1:20" ht="13.5">
      <c r="A45" s="122"/>
      <c r="B45" s="123"/>
      <c r="C45" s="134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2"/>
      <c r="S45" s="123"/>
      <c r="T45" s="129"/>
    </row>
    <row r="46" spans="1:20" ht="13.5">
      <c r="A46" s="122">
        <v>22</v>
      </c>
      <c r="B46" s="123"/>
      <c r="C46" s="132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2">
        <v>62</v>
      </c>
      <c r="S46" s="123"/>
      <c r="T46" s="130" t="s">
        <v>463</v>
      </c>
    </row>
    <row r="47" spans="1:20" ht="13.5">
      <c r="A47" s="122"/>
      <c r="B47" s="123"/>
      <c r="C47" s="132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2"/>
      <c r="S47" s="123"/>
      <c r="T47" s="130"/>
    </row>
    <row r="48" spans="1:20" ht="13.5">
      <c r="A48" s="122">
        <v>23</v>
      </c>
      <c r="B48" s="123"/>
      <c r="C48" s="136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2">
        <v>63</v>
      </c>
      <c r="S48" s="123"/>
      <c r="T48" s="136" t="s">
        <v>298</v>
      </c>
    </row>
    <row r="49" spans="1:20" ht="13.5">
      <c r="A49" s="122"/>
      <c r="B49" s="123"/>
      <c r="C49" s="136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2"/>
      <c r="S49" s="123"/>
      <c r="T49" s="136"/>
    </row>
    <row r="50" spans="1:20" ht="13.5">
      <c r="A50" s="122">
        <v>24</v>
      </c>
      <c r="B50" s="123"/>
      <c r="C50" s="133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2">
        <v>64</v>
      </c>
      <c r="S50" s="123"/>
      <c r="T50" s="128" t="s">
        <v>226</v>
      </c>
    </row>
    <row r="51" spans="1:20" ht="13.5">
      <c r="A51" s="122"/>
      <c r="B51" s="123"/>
      <c r="C51" s="133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2"/>
      <c r="S51" s="123"/>
      <c r="T51" s="128"/>
    </row>
    <row r="52" spans="1:20" ht="13.5">
      <c r="A52" s="122">
        <v>25</v>
      </c>
      <c r="B52" s="123"/>
      <c r="C52" s="128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2">
        <v>65</v>
      </c>
      <c r="S52" s="123"/>
      <c r="T52" s="134" t="s">
        <v>256</v>
      </c>
    </row>
    <row r="53" spans="1:20" ht="13.5">
      <c r="A53" s="122"/>
      <c r="B53" s="123"/>
      <c r="C53" s="128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2"/>
      <c r="S53" s="123"/>
      <c r="T53" s="134"/>
    </row>
    <row r="54" spans="1:20" ht="13.5">
      <c r="A54" s="122">
        <v>26</v>
      </c>
      <c r="B54" s="123"/>
      <c r="C54" s="12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2">
        <v>66</v>
      </c>
      <c r="S54" s="123"/>
      <c r="T54" s="132" t="s">
        <v>222</v>
      </c>
    </row>
    <row r="55" spans="1:20" ht="13.5">
      <c r="A55" s="122"/>
      <c r="B55" s="123"/>
      <c r="C55" s="12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2"/>
      <c r="S55" s="123"/>
      <c r="T55" s="132"/>
    </row>
    <row r="56" spans="1:20" ht="13.5">
      <c r="A56" s="122">
        <v>27</v>
      </c>
      <c r="B56" s="123"/>
      <c r="C56" s="130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2">
        <v>67</v>
      </c>
      <c r="S56" s="123"/>
      <c r="T56" s="134" t="s">
        <v>257</v>
      </c>
    </row>
    <row r="57" spans="1:20" ht="13.5">
      <c r="A57" s="122"/>
      <c r="B57" s="123"/>
      <c r="C57" s="130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2"/>
      <c r="S57" s="123"/>
      <c r="T57" s="134"/>
    </row>
    <row r="58" spans="1:20" ht="13.5">
      <c r="A58" s="122">
        <v>28</v>
      </c>
      <c r="B58" s="123"/>
      <c r="C58" s="135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22">
        <v>68</v>
      </c>
      <c r="S58" s="123"/>
      <c r="T58" s="136" t="s">
        <v>296</v>
      </c>
    </row>
    <row r="59" spans="1:20" ht="13.5">
      <c r="A59" s="122"/>
      <c r="B59" s="123"/>
      <c r="C59" s="135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22"/>
      <c r="S59" s="123"/>
      <c r="T59" s="136"/>
    </row>
    <row r="60" spans="1:20" ht="13.5">
      <c r="A60" s="122">
        <v>29</v>
      </c>
      <c r="B60" s="123"/>
      <c r="C60" s="133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22">
        <v>69</v>
      </c>
      <c r="S60" s="123"/>
      <c r="T60" s="131" t="s">
        <v>228</v>
      </c>
    </row>
    <row r="61" spans="1:20" ht="13.5">
      <c r="A61" s="122"/>
      <c r="B61" s="123"/>
      <c r="C61" s="133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22"/>
      <c r="S61" s="123"/>
      <c r="T61" s="131"/>
    </row>
    <row r="62" spans="1:20" ht="13.5">
      <c r="A62" s="122">
        <v>30</v>
      </c>
      <c r="B62" s="123"/>
      <c r="C62" s="131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22">
        <v>70</v>
      </c>
      <c r="S62" s="123"/>
      <c r="T62" s="128" t="s">
        <v>455</v>
      </c>
    </row>
    <row r="63" spans="1:20" ht="13.5">
      <c r="A63" s="122"/>
      <c r="B63" s="123"/>
      <c r="C63" s="131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22"/>
      <c r="S63" s="123"/>
      <c r="T63" s="128"/>
    </row>
    <row r="64" spans="1:20" ht="13.5">
      <c r="A64" s="122">
        <v>31</v>
      </c>
      <c r="B64" s="123"/>
      <c r="C64" s="135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22">
        <v>71</v>
      </c>
      <c r="S64" s="123"/>
      <c r="T64" s="133" t="s">
        <v>264</v>
      </c>
    </row>
    <row r="65" spans="1:20" ht="13.5">
      <c r="A65" s="122"/>
      <c r="B65" s="123"/>
      <c r="C65" s="135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22"/>
      <c r="S65" s="123"/>
      <c r="T65" s="133"/>
    </row>
    <row r="66" spans="1:20" ht="13.5">
      <c r="A66" s="122">
        <v>32</v>
      </c>
      <c r="B66" s="123"/>
      <c r="C66" s="131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22">
        <v>72</v>
      </c>
      <c r="S66" s="123"/>
      <c r="T66" s="129" t="s">
        <v>473</v>
      </c>
    </row>
    <row r="67" spans="1:20" ht="13.5">
      <c r="A67" s="122"/>
      <c r="B67" s="123"/>
      <c r="C67" s="131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22"/>
      <c r="S67" s="123"/>
      <c r="T67" s="129"/>
    </row>
    <row r="68" spans="1:20" ht="13.5">
      <c r="A68" s="122">
        <v>33</v>
      </c>
      <c r="B68" s="123"/>
      <c r="C68" s="128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22">
        <v>73</v>
      </c>
      <c r="S68" s="123"/>
      <c r="T68" s="135" t="s">
        <v>239</v>
      </c>
    </row>
    <row r="69" spans="1:20" ht="13.5">
      <c r="A69" s="122"/>
      <c r="B69" s="123"/>
      <c r="C69" s="128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22"/>
      <c r="S69" s="123"/>
      <c r="T69" s="135"/>
    </row>
    <row r="70" spans="1:20" ht="13.5">
      <c r="A70" s="122">
        <v>34</v>
      </c>
      <c r="B70" s="123"/>
      <c r="C70" s="132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22">
        <v>74</v>
      </c>
      <c r="S70" s="123"/>
      <c r="T70" s="134" t="s">
        <v>237</v>
      </c>
    </row>
    <row r="71" spans="1:20" ht="13.5">
      <c r="A71" s="122"/>
      <c r="B71" s="123"/>
      <c r="C71" s="132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22"/>
      <c r="S71" s="123"/>
      <c r="T71" s="134"/>
    </row>
    <row r="72" spans="1:20" ht="13.5">
      <c r="A72" s="122">
        <v>35</v>
      </c>
      <c r="B72" s="123"/>
      <c r="C72" s="130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2">
        <v>75</v>
      </c>
      <c r="S72" s="123"/>
      <c r="T72" s="132" t="s">
        <v>247</v>
      </c>
    </row>
    <row r="73" spans="1:20" ht="13.5">
      <c r="A73" s="122"/>
      <c r="B73" s="123"/>
      <c r="C73" s="130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22"/>
      <c r="S73" s="123"/>
      <c r="T73" s="132"/>
    </row>
    <row r="74" spans="1:20" ht="13.5">
      <c r="A74" s="122">
        <v>36</v>
      </c>
      <c r="B74" s="123"/>
      <c r="C74" s="136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22">
        <v>76</v>
      </c>
      <c r="S74" s="123"/>
      <c r="T74" s="136" t="s">
        <v>299</v>
      </c>
    </row>
    <row r="75" spans="1:20" ht="13.5">
      <c r="A75" s="122"/>
      <c r="B75" s="123"/>
      <c r="C75" s="136"/>
      <c r="D75" s="47"/>
      <c r="E75" s="35"/>
      <c r="F75" s="34"/>
      <c r="G75" s="37"/>
      <c r="H75" s="34"/>
      <c r="M75" s="41"/>
      <c r="N75" s="38"/>
      <c r="R75" s="122"/>
      <c r="S75" s="123"/>
      <c r="T75" s="136"/>
    </row>
    <row r="76" spans="1:20" ht="13.5">
      <c r="A76" s="122">
        <v>37</v>
      </c>
      <c r="B76" s="123"/>
      <c r="C76" s="133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2">
        <v>77</v>
      </c>
      <c r="S76" s="123"/>
      <c r="T76" s="131" t="s">
        <v>241</v>
      </c>
    </row>
    <row r="77" spans="1:20" ht="13.5">
      <c r="A77" s="122"/>
      <c r="B77" s="123"/>
      <c r="C77" s="133"/>
      <c r="D77" s="34"/>
      <c r="E77" s="34"/>
      <c r="F77" s="37"/>
      <c r="G77" s="37"/>
      <c r="H77" s="34"/>
      <c r="N77" s="38"/>
      <c r="O77" s="34"/>
      <c r="P77" s="36"/>
      <c r="Q77" s="47"/>
      <c r="R77" s="122"/>
      <c r="S77" s="123"/>
      <c r="T77" s="131"/>
    </row>
    <row r="78" spans="1:20" ht="13.5">
      <c r="A78" s="122">
        <v>38</v>
      </c>
      <c r="B78" s="123"/>
      <c r="C78" s="134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2">
        <v>78</v>
      </c>
      <c r="S78" s="123"/>
      <c r="T78" s="135" t="s">
        <v>221</v>
      </c>
    </row>
    <row r="79" spans="1:20" ht="13.5">
      <c r="A79" s="122"/>
      <c r="B79" s="123"/>
      <c r="C79" s="134"/>
      <c r="D79" s="35"/>
      <c r="E79" s="34"/>
      <c r="F79" s="37"/>
      <c r="G79" s="34"/>
      <c r="H79" s="34"/>
      <c r="N79" s="38"/>
      <c r="O79" s="38"/>
      <c r="P79" s="34"/>
      <c r="Q79" s="34"/>
      <c r="R79" s="122"/>
      <c r="S79" s="123"/>
      <c r="T79" s="135"/>
    </row>
    <row r="80" spans="1:20" ht="13.5">
      <c r="A80" s="122">
        <v>39</v>
      </c>
      <c r="B80" s="123"/>
      <c r="C80" s="12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2">
        <v>79</v>
      </c>
      <c r="S80" s="123"/>
      <c r="T80" s="129" t="s">
        <v>468</v>
      </c>
    </row>
    <row r="81" spans="1:20" ht="13.5">
      <c r="A81" s="122"/>
      <c r="B81" s="123"/>
      <c r="C81" s="129"/>
      <c r="D81" s="34"/>
      <c r="E81" s="37"/>
      <c r="F81" s="39"/>
      <c r="G81" s="34"/>
      <c r="H81" s="34"/>
      <c r="N81" s="34"/>
      <c r="O81" s="38"/>
      <c r="P81" s="34"/>
      <c r="Q81" s="36"/>
      <c r="R81" s="122"/>
      <c r="S81" s="123"/>
      <c r="T81" s="129"/>
    </row>
    <row r="82" spans="1:20" ht="13.5">
      <c r="A82" s="122">
        <v>40</v>
      </c>
      <c r="B82" s="123"/>
      <c r="C82" s="132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2">
        <v>80</v>
      </c>
      <c r="S82" s="123"/>
      <c r="T82" s="128" t="s">
        <v>457</v>
      </c>
    </row>
    <row r="83" spans="1:20" ht="13.5">
      <c r="A83" s="122"/>
      <c r="B83" s="123"/>
      <c r="C83" s="132"/>
      <c r="D83" s="34"/>
      <c r="E83" s="34"/>
      <c r="F83" s="34"/>
      <c r="G83" s="34"/>
      <c r="H83" s="34"/>
      <c r="N83" s="34"/>
      <c r="O83" s="40"/>
      <c r="P83" s="38"/>
      <c r="Q83" s="34"/>
      <c r="R83" s="122"/>
      <c r="S83" s="123"/>
      <c r="T83" s="128"/>
    </row>
    <row r="84" spans="14:20" ht="13.5">
      <c r="N84" s="34"/>
      <c r="O84" s="34"/>
      <c r="P84" s="40"/>
      <c r="Q84" s="46"/>
      <c r="R84" s="122">
        <v>81</v>
      </c>
      <c r="S84" s="123"/>
      <c r="T84" s="130" t="s">
        <v>250</v>
      </c>
    </row>
    <row r="85" spans="18:20" ht="13.5">
      <c r="R85" s="122"/>
      <c r="S85" s="123"/>
      <c r="T85" s="130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26" t="str">
        <f>+データ１!B26</f>
        <v>第９回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24" t="str">
        <f>+データ１!B2</f>
        <v>2015/2/5</v>
      </c>
      <c r="T1" s="124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5" t="s">
        <v>217</v>
      </c>
      <c r="I3" s="125"/>
      <c r="J3" s="125"/>
      <c r="K3" s="125"/>
      <c r="L3" s="125"/>
      <c r="M3" s="125"/>
      <c r="N3" s="4"/>
      <c r="O3" s="33"/>
      <c r="P3" s="33"/>
      <c r="Q3" s="33"/>
      <c r="R3" s="4"/>
      <c r="S3" s="4"/>
      <c r="T3" s="4"/>
    </row>
    <row r="4" spans="1:20" ht="13.5">
      <c r="A4" s="122">
        <v>1</v>
      </c>
      <c r="B4" s="123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2">
        <v>41</v>
      </c>
      <c r="S4" s="123"/>
      <c r="T4" s="129" t="s">
        <v>219</v>
      </c>
    </row>
    <row r="5" spans="1:20" ht="13.5">
      <c r="A5" s="122"/>
      <c r="B5" s="123"/>
      <c r="C5" s="129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2"/>
      <c r="S5" s="123"/>
      <c r="T5" s="129"/>
    </row>
    <row r="6" spans="1:20" ht="13.5">
      <c r="A6" s="122">
        <v>2</v>
      </c>
      <c r="B6" s="123"/>
      <c r="C6" s="129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2">
        <v>42</v>
      </c>
      <c r="S6" s="123"/>
      <c r="T6" s="129" t="s">
        <v>467</v>
      </c>
    </row>
    <row r="7" spans="1:20" ht="13.5">
      <c r="A7" s="122"/>
      <c r="B7" s="123"/>
      <c r="C7" s="12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2"/>
      <c r="S7" s="123"/>
      <c r="T7" s="129"/>
    </row>
    <row r="8" spans="1:20" ht="13.5">
      <c r="A8" s="122">
        <v>3</v>
      </c>
      <c r="B8" s="123"/>
      <c r="C8" s="129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2">
        <v>43</v>
      </c>
      <c r="S8" s="123"/>
      <c r="T8" s="129" t="s">
        <v>270</v>
      </c>
    </row>
    <row r="9" spans="1:20" ht="13.5">
      <c r="A9" s="122"/>
      <c r="B9" s="123"/>
      <c r="C9" s="129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2"/>
      <c r="S9" s="123"/>
      <c r="T9" s="129"/>
    </row>
    <row r="10" spans="1:20" ht="13.5">
      <c r="A10" s="122">
        <v>4</v>
      </c>
      <c r="B10" s="123"/>
      <c r="C10" s="129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2">
        <v>44</v>
      </c>
      <c r="S10" s="123"/>
      <c r="T10" s="129" t="s">
        <v>472</v>
      </c>
    </row>
    <row r="11" spans="1:20" ht="13.5">
      <c r="A11" s="122"/>
      <c r="B11" s="123"/>
      <c r="C11" s="129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2"/>
      <c r="S11" s="123"/>
      <c r="T11" s="129"/>
    </row>
    <row r="12" spans="1:20" ht="13.5">
      <c r="A12" s="122">
        <v>5</v>
      </c>
      <c r="B12" s="123"/>
      <c r="C12" s="129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2">
        <v>45</v>
      </c>
      <c r="S12" s="123"/>
      <c r="T12" s="129" t="s">
        <v>460</v>
      </c>
    </row>
    <row r="13" spans="1:20" ht="13.5">
      <c r="A13" s="122"/>
      <c r="B13" s="123"/>
      <c r="C13" s="129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2"/>
      <c r="S13" s="123"/>
      <c r="T13" s="129"/>
    </row>
    <row r="14" spans="1:20" ht="13.5">
      <c r="A14" s="122">
        <v>6</v>
      </c>
      <c r="B14" s="123"/>
      <c r="C14" s="12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2">
        <v>46</v>
      </c>
      <c r="S14" s="123"/>
      <c r="T14" s="129" t="s">
        <v>240</v>
      </c>
    </row>
    <row r="15" spans="1:20" ht="13.5">
      <c r="A15" s="122"/>
      <c r="B15" s="123"/>
      <c r="C15" s="12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2"/>
      <c r="S15" s="123"/>
      <c r="T15" s="129"/>
    </row>
    <row r="16" spans="1:20" ht="13.5">
      <c r="A16" s="122">
        <v>7</v>
      </c>
      <c r="B16" s="123"/>
      <c r="C16" s="129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2">
        <v>47</v>
      </c>
      <c r="S16" s="123"/>
      <c r="T16" s="129" t="s">
        <v>261</v>
      </c>
    </row>
    <row r="17" spans="1:20" ht="13.5">
      <c r="A17" s="122"/>
      <c r="B17" s="123"/>
      <c r="C17" s="12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2"/>
      <c r="S17" s="123"/>
      <c r="T17" s="129"/>
    </row>
    <row r="18" spans="1:20" ht="13.5">
      <c r="A18" s="122">
        <v>8</v>
      </c>
      <c r="B18" s="123"/>
      <c r="C18" s="129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2">
        <v>48</v>
      </c>
      <c r="S18" s="123"/>
      <c r="T18" s="129" t="s">
        <v>220</v>
      </c>
    </row>
    <row r="19" spans="1:20" ht="13.5">
      <c r="A19" s="122"/>
      <c r="B19" s="123"/>
      <c r="C19" s="129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2"/>
      <c r="S19" s="123"/>
      <c r="T19" s="129"/>
    </row>
    <row r="20" spans="1:20" ht="13.5">
      <c r="A20" s="122">
        <v>9</v>
      </c>
      <c r="B20" s="123"/>
      <c r="C20" s="129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2">
        <v>49</v>
      </c>
      <c r="S20" s="123"/>
      <c r="T20" s="129" t="s">
        <v>231</v>
      </c>
    </row>
    <row r="21" spans="1:20" ht="13.5">
      <c r="A21" s="122"/>
      <c r="B21" s="123"/>
      <c r="C21" s="129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2"/>
      <c r="S21" s="123"/>
      <c r="T21" s="129"/>
    </row>
    <row r="22" spans="1:20" ht="13.5">
      <c r="A22" s="122">
        <v>10</v>
      </c>
      <c r="B22" s="123"/>
      <c r="C22" s="129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2">
        <v>50</v>
      </c>
      <c r="S22" s="123"/>
      <c r="T22" s="129" t="s">
        <v>252</v>
      </c>
    </row>
    <row r="23" spans="1:20" ht="13.5">
      <c r="A23" s="122"/>
      <c r="B23" s="123"/>
      <c r="C23" s="129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2"/>
      <c r="S23" s="123"/>
      <c r="T23" s="129"/>
    </row>
    <row r="24" spans="1:20" ht="13.5">
      <c r="A24" s="122">
        <v>11</v>
      </c>
      <c r="B24" s="123"/>
      <c r="C24" s="129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2">
        <v>51</v>
      </c>
      <c r="S24" s="123"/>
      <c r="T24" s="129" t="s">
        <v>254</v>
      </c>
    </row>
    <row r="25" spans="1:20" ht="13.5">
      <c r="A25" s="122"/>
      <c r="B25" s="123"/>
      <c r="C25" s="129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2"/>
      <c r="S25" s="123"/>
      <c r="T25" s="129"/>
    </row>
    <row r="26" spans="1:20" ht="13.5">
      <c r="A26" s="122">
        <v>12</v>
      </c>
      <c r="B26" s="123"/>
      <c r="C26" s="129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2">
        <v>52</v>
      </c>
      <c r="S26" s="123"/>
      <c r="T26" s="129" t="s">
        <v>232</v>
      </c>
    </row>
    <row r="27" spans="1:20" ht="13.5">
      <c r="A27" s="122"/>
      <c r="B27" s="123"/>
      <c r="C27" s="129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2"/>
      <c r="S27" s="123"/>
      <c r="T27" s="129"/>
    </row>
    <row r="28" spans="1:20" ht="13.5">
      <c r="A28" s="122">
        <v>13</v>
      </c>
      <c r="B28" s="123"/>
      <c r="C28" s="12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2">
        <v>53</v>
      </c>
      <c r="S28" s="123"/>
      <c r="T28" s="129" t="s">
        <v>297</v>
      </c>
    </row>
    <row r="29" spans="1:20" ht="13.5">
      <c r="A29" s="122"/>
      <c r="B29" s="123"/>
      <c r="C29" s="12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2"/>
      <c r="S29" s="123"/>
      <c r="T29" s="129"/>
    </row>
    <row r="30" spans="1:20" ht="13.5">
      <c r="A30" s="122">
        <v>14</v>
      </c>
      <c r="B30" s="123"/>
      <c r="C30" s="129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2">
        <v>54</v>
      </c>
      <c r="S30" s="123"/>
      <c r="T30" s="129" t="s">
        <v>244</v>
      </c>
    </row>
    <row r="31" spans="1:20" ht="13.5">
      <c r="A31" s="122"/>
      <c r="B31" s="123"/>
      <c r="C31" s="129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2"/>
      <c r="S31" s="123"/>
      <c r="T31" s="129"/>
    </row>
    <row r="32" spans="1:20" ht="13.5">
      <c r="A32" s="122">
        <v>15</v>
      </c>
      <c r="B32" s="123"/>
      <c r="C32" s="129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2">
        <v>55</v>
      </c>
      <c r="S32" s="123"/>
      <c r="T32" s="129" t="s">
        <v>265</v>
      </c>
    </row>
    <row r="33" spans="1:20" ht="13.5">
      <c r="A33" s="122"/>
      <c r="B33" s="123"/>
      <c r="C33" s="129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2"/>
      <c r="S33" s="123"/>
      <c r="T33" s="129"/>
    </row>
    <row r="34" spans="1:20" ht="13.5">
      <c r="A34" s="122">
        <v>16</v>
      </c>
      <c r="B34" s="123"/>
      <c r="C34" s="129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2">
        <v>56</v>
      </c>
      <c r="S34" s="123"/>
      <c r="T34" s="129" t="s">
        <v>293</v>
      </c>
    </row>
    <row r="35" spans="1:20" ht="13.5">
      <c r="A35" s="122"/>
      <c r="B35" s="123"/>
      <c r="C35" s="129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2"/>
      <c r="S35" s="123"/>
      <c r="T35" s="129"/>
    </row>
    <row r="36" spans="1:20" ht="13.5">
      <c r="A36" s="122">
        <v>17</v>
      </c>
      <c r="B36" s="123"/>
      <c r="C36" s="129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2">
        <v>57</v>
      </c>
      <c r="S36" s="123"/>
      <c r="T36" s="129" t="s">
        <v>246</v>
      </c>
    </row>
    <row r="37" spans="1:20" ht="13.5">
      <c r="A37" s="122"/>
      <c r="B37" s="123"/>
      <c r="C37" s="12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2"/>
      <c r="S37" s="123"/>
      <c r="T37" s="129"/>
    </row>
    <row r="38" spans="1:20" ht="13.5">
      <c r="A38" s="122">
        <v>18</v>
      </c>
      <c r="B38" s="123"/>
      <c r="C38" s="129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2">
        <v>58</v>
      </c>
      <c r="S38" s="123"/>
      <c r="T38" s="129" t="s">
        <v>464</v>
      </c>
    </row>
    <row r="39" spans="1:20" ht="13.5">
      <c r="A39" s="122"/>
      <c r="B39" s="123"/>
      <c r="C39" s="129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2"/>
      <c r="S39" s="123"/>
      <c r="T39" s="129"/>
    </row>
    <row r="40" spans="1:20" ht="13.5">
      <c r="A40" s="122">
        <v>19</v>
      </c>
      <c r="B40" s="123"/>
      <c r="C40" s="129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2">
        <v>59</v>
      </c>
      <c r="S40" s="123"/>
      <c r="T40" s="129" t="s">
        <v>236</v>
      </c>
    </row>
    <row r="41" spans="1:20" ht="13.5">
      <c r="A41" s="122"/>
      <c r="B41" s="123"/>
      <c r="C41" s="129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2"/>
      <c r="S41" s="123"/>
      <c r="T41" s="129"/>
    </row>
    <row r="42" spans="1:20" ht="13.5">
      <c r="A42" s="122">
        <v>20</v>
      </c>
      <c r="B42" s="123"/>
      <c r="C42" s="129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2">
        <v>60</v>
      </c>
      <c r="S42" s="123"/>
      <c r="T42" s="129" t="s">
        <v>234</v>
      </c>
    </row>
    <row r="43" spans="1:20" ht="13.5">
      <c r="A43" s="122"/>
      <c r="B43" s="123"/>
      <c r="C43" s="129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2"/>
      <c r="S43" s="123"/>
      <c r="T43" s="129"/>
    </row>
    <row r="44" spans="1:20" ht="13.5">
      <c r="A44" s="122">
        <v>21</v>
      </c>
      <c r="B44" s="123"/>
      <c r="C44" s="129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2">
        <v>61</v>
      </c>
      <c r="S44" s="123"/>
      <c r="T44" s="129" t="s">
        <v>259</v>
      </c>
    </row>
    <row r="45" spans="1:20" ht="13.5">
      <c r="A45" s="122"/>
      <c r="B45" s="123"/>
      <c r="C45" s="129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2"/>
      <c r="S45" s="123"/>
      <c r="T45" s="129"/>
    </row>
    <row r="46" spans="1:20" ht="13.5">
      <c r="A46" s="122">
        <v>22</v>
      </c>
      <c r="B46" s="123"/>
      <c r="C46" s="129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2">
        <v>62</v>
      </c>
      <c r="S46" s="123"/>
      <c r="T46" s="129" t="s">
        <v>463</v>
      </c>
    </row>
    <row r="47" spans="1:20" ht="13.5">
      <c r="A47" s="122"/>
      <c r="B47" s="123"/>
      <c r="C47" s="12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2"/>
      <c r="S47" s="123"/>
      <c r="T47" s="129"/>
    </row>
    <row r="48" spans="1:20" ht="13.5">
      <c r="A48" s="122">
        <v>23</v>
      </c>
      <c r="B48" s="123"/>
      <c r="C48" s="129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2">
        <v>63</v>
      </c>
      <c r="S48" s="123"/>
      <c r="T48" s="129" t="s">
        <v>298</v>
      </c>
    </row>
    <row r="49" spans="1:20" ht="13.5">
      <c r="A49" s="122"/>
      <c r="B49" s="123"/>
      <c r="C49" s="129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2"/>
      <c r="S49" s="123"/>
      <c r="T49" s="129"/>
    </row>
    <row r="50" spans="1:20" ht="13.5">
      <c r="A50" s="122">
        <v>24</v>
      </c>
      <c r="B50" s="123"/>
      <c r="C50" s="129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2">
        <v>64</v>
      </c>
      <c r="S50" s="123"/>
      <c r="T50" s="129" t="s">
        <v>226</v>
      </c>
    </row>
    <row r="51" spans="1:20" ht="13.5">
      <c r="A51" s="122"/>
      <c r="B51" s="123"/>
      <c r="C51" s="129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2"/>
      <c r="S51" s="123"/>
      <c r="T51" s="129"/>
    </row>
    <row r="52" spans="1:20" ht="13.5">
      <c r="A52" s="122">
        <v>25</v>
      </c>
      <c r="B52" s="123"/>
      <c r="C52" s="129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2">
        <v>65</v>
      </c>
      <c r="S52" s="123"/>
      <c r="T52" s="129" t="s">
        <v>256</v>
      </c>
    </row>
    <row r="53" spans="1:20" ht="13.5">
      <c r="A53" s="122"/>
      <c r="B53" s="123"/>
      <c r="C53" s="129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2"/>
      <c r="S53" s="123"/>
      <c r="T53" s="129"/>
    </row>
    <row r="54" spans="1:20" ht="13.5">
      <c r="A54" s="122">
        <v>26</v>
      </c>
      <c r="B54" s="123"/>
      <c r="C54" s="12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2">
        <v>66</v>
      </c>
      <c r="S54" s="123"/>
      <c r="T54" s="129" t="s">
        <v>222</v>
      </c>
    </row>
    <row r="55" spans="1:20" ht="13.5">
      <c r="A55" s="122"/>
      <c r="B55" s="123"/>
      <c r="C55" s="12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2"/>
      <c r="S55" s="123"/>
      <c r="T55" s="129"/>
    </row>
    <row r="56" spans="1:20" ht="13.5">
      <c r="A56" s="122">
        <v>27</v>
      </c>
      <c r="B56" s="123"/>
      <c r="C56" s="129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2">
        <v>67</v>
      </c>
      <c r="S56" s="123"/>
      <c r="T56" s="129" t="s">
        <v>257</v>
      </c>
    </row>
    <row r="57" spans="1:20" ht="13.5">
      <c r="A57" s="122"/>
      <c r="B57" s="123"/>
      <c r="C57" s="129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2"/>
      <c r="S57" s="123"/>
      <c r="T57" s="129"/>
    </row>
    <row r="58" spans="1:20" ht="13.5">
      <c r="A58" s="122">
        <v>28</v>
      </c>
      <c r="B58" s="123"/>
      <c r="C58" s="129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22">
        <v>68</v>
      </c>
      <c r="S58" s="123"/>
      <c r="T58" s="129" t="s">
        <v>296</v>
      </c>
    </row>
    <row r="59" spans="1:20" ht="13.5">
      <c r="A59" s="122"/>
      <c r="B59" s="123"/>
      <c r="C59" s="129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22"/>
      <c r="S59" s="123"/>
      <c r="T59" s="129"/>
    </row>
    <row r="60" spans="1:20" ht="13.5">
      <c r="A60" s="122">
        <v>29</v>
      </c>
      <c r="B60" s="123"/>
      <c r="C60" s="129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22">
        <v>69</v>
      </c>
      <c r="S60" s="123"/>
      <c r="T60" s="129" t="s">
        <v>228</v>
      </c>
    </row>
    <row r="61" spans="1:20" ht="13.5">
      <c r="A61" s="122"/>
      <c r="B61" s="123"/>
      <c r="C61" s="129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22"/>
      <c r="S61" s="123"/>
      <c r="T61" s="129"/>
    </row>
    <row r="62" spans="1:20" ht="13.5">
      <c r="A62" s="122">
        <v>30</v>
      </c>
      <c r="B62" s="123"/>
      <c r="C62" s="129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22">
        <v>70</v>
      </c>
      <c r="S62" s="123"/>
      <c r="T62" s="129" t="s">
        <v>455</v>
      </c>
    </row>
    <row r="63" spans="1:20" ht="13.5">
      <c r="A63" s="122"/>
      <c r="B63" s="123"/>
      <c r="C63" s="129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22"/>
      <c r="S63" s="123"/>
      <c r="T63" s="129"/>
    </row>
    <row r="64" spans="1:20" ht="13.5">
      <c r="A64" s="122">
        <v>31</v>
      </c>
      <c r="B64" s="123"/>
      <c r="C64" s="129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22">
        <v>71</v>
      </c>
      <c r="S64" s="123"/>
      <c r="T64" s="129" t="s">
        <v>264</v>
      </c>
    </row>
    <row r="65" spans="1:20" ht="13.5">
      <c r="A65" s="122"/>
      <c r="B65" s="123"/>
      <c r="C65" s="129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22"/>
      <c r="S65" s="123"/>
      <c r="T65" s="129"/>
    </row>
    <row r="66" spans="1:20" ht="13.5">
      <c r="A66" s="122">
        <v>32</v>
      </c>
      <c r="B66" s="123"/>
      <c r="C66" s="129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22">
        <v>72</v>
      </c>
      <c r="S66" s="123"/>
      <c r="T66" s="129" t="s">
        <v>473</v>
      </c>
    </row>
    <row r="67" spans="1:20" ht="13.5">
      <c r="A67" s="122"/>
      <c r="B67" s="123"/>
      <c r="C67" s="129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22"/>
      <c r="S67" s="123"/>
      <c r="T67" s="129"/>
    </row>
    <row r="68" spans="1:20" ht="13.5">
      <c r="A68" s="122">
        <v>33</v>
      </c>
      <c r="B68" s="123"/>
      <c r="C68" s="129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22">
        <v>73</v>
      </c>
      <c r="S68" s="123"/>
      <c r="T68" s="129" t="s">
        <v>239</v>
      </c>
    </row>
    <row r="69" spans="1:20" ht="13.5">
      <c r="A69" s="122"/>
      <c r="B69" s="123"/>
      <c r="C69" s="129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22"/>
      <c r="S69" s="123"/>
      <c r="T69" s="129"/>
    </row>
    <row r="70" spans="1:20" ht="13.5">
      <c r="A70" s="122">
        <v>34</v>
      </c>
      <c r="B70" s="123"/>
      <c r="C70" s="129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22">
        <v>74</v>
      </c>
      <c r="S70" s="123"/>
      <c r="T70" s="129" t="s">
        <v>237</v>
      </c>
    </row>
    <row r="71" spans="1:20" ht="13.5">
      <c r="A71" s="122"/>
      <c r="B71" s="123"/>
      <c r="C71" s="129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22"/>
      <c r="S71" s="123"/>
      <c r="T71" s="129"/>
    </row>
    <row r="72" spans="1:20" ht="13.5">
      <c r="A72" s="122">
        <v>35</v>
      </c>
      <c r="B72" s="123"/>
      <c r="C72" s="129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2">
        <v>75</v>
      </c>
      <c r="S72" s="123"/>
      <c r="T72" s="129" t="s">
        <v>247</v>
      </c>
    </row>
    <row r="73" spans="1:20" ht="13.5">
      <c r="A73" s="122"/>
      <c r="B73" s="123"/>
      <c r="C73" s="129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22"/>
      <c r="S73" s="123"/>
      <c r="T73" s="129"/>
    </row>
    <row r="74" spans="1:20" ht="13.5">
      <c r="A74" s="122">
        <v>36</v>
      </c>
      <c r="B74" s="123"/>
      <c r="C74" s="129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22">
        <v>76</v>
      </c>
      <c r="S74" s="123"/>
      <c r="T74" s="129" t="s">
        <v>299</v>
      </c>
    </row>
    <row r="75" spans="1:20" ht="13.5">
      <c r="A75" s="122"/>
      <c r="B75" s="123"/>
      <c r="C75" s="129"/>
      <c r="D75" s="47"/>
      <c r="E75" s="35"/>
      <c r="F75" s="34"/>
      <c r="G75" s="37"/>
      <c r="H75" s="34"/>
      <c r="M75" s="41"/>
      <c r="N75" s="38"/>
      <c r="R75" s="122"/>
      <c r="S75" s="123"/>
      <c r="T75" s="129"/>
    </row>
    <row r="76" spans="1:20" ht="13.5">
      <c r="A76" s="122">
        <v>37</v>
      </c>
      <c r="B76" s="123"/>
      <c r="C76" s="129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2">
        <v>77</v>
      </c>
      <c r="S76" s="123"/>
      <c r="T76" s="129" t="s">
        <v>241</v>
      </c>
    </row>
    <row r="77" spans="1:20" ht="13.5">
      <c r="A77" s="122"/>
      <c r="B77" s="123"/>
      <c r="C77" s="129"/>
      <c r="D77" s="34"/>
      <c r="E77" s="34"/>
      <c r="F77" s="37"/>
      <c r="G77" s="37"/>
      <c r="H77" s="34"/>
      <c r="N77" s="38"/>
      <c r="O77" s="34"/>
      <c r="P77" s="36"/>
      <c r="Q77" s="47"/>
      <c r="R77" s="122"/>
      <c r="S77" s="123"/>
      <c r="T77" s="129"/>
    </row>
    <row r="78" spans="1:20" ht="13.5">
      <c r="A78" s="122">
        <v>38</v>
      </c>
      <c r="B78" s="123"/>
      <c r="C78" s="129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2">
        <v>78</v>
      </c>
      <c r="S78" s="123"/>
      <c r="T78" s="129" t="s">
        <v>221</v>
      </c>
    </row>
    <row r="79" spans="1:20" ht="13.5">
      <c r="A79" s="122"/>
      <c r="B79" s="123"/>
      <c r="C79" s="129"/>
      <c r="D79" s="35"/>
      <c r="E79" s="34"/>
      <c r="F79" s="37"/>
      <c r="G79" s="34"/>
      <c r="H79" s="34"/>
      <c r="N79" s="38"/>
      <c r="O79" s="38"/>
      <c r="P79" s="34"/>
      <c r="Q79" s="34"/>
      <c r="R79" s="122"/>
      <c r="S79" s="123"/>
      <c r="T79" s="129"/>
    </row>
    <row r="80" spans="1:20" ht="13.5">
      <c r="A80" s="122">
        <v>39</v>
      </c>
      <c r="B80" s="123"/>
      <c r="C80" s="12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2">
        <v>79</v>
      </c>
      <c r="S80" s="123"/>
      <c r="T80" s="129" t="s">
        <v>468</v>
      </c>
    </row>
    <row r="81" spans="1:20" ht="13.5">
      <c r="A81" s="122"/>
      <c r="B81" s="123"/>
      <c r="C81" s="129"/>
      <c r="D81" s="34"/>
      <c r="E81" s="37"/>
      <c r="F81" s="39"/>
      <c r="G81" s="34"/>
      <c r="H81" s="34"/>
      <c r="N81" s="34"/>
      <c r="O81" s="38"/>
      <c r="P81" s="34"/>
      <c r="Q81" s="36"/>
      <c r="R81" s="122"/>
      <c r="S81" s="123"/>
      <c r="T81" s="129"/>
    </row>
    <row r="82" spans="1:20" ht="13.5">
      <c r="A82" s="122">
        <v>40</v>
      </c>
      <c r="B82" s="123"/>
      <c r="C82" s="129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2">
        <v>80</v>
      </c>
      <c r="S82" s="123"/>
      <c r="T82" s="129" t="s">
        <v>457</v>
      </c>
    </row>
    <row r="83" spans="1:20" ht="13.5">
      <c r="A83" s="122"/>
      <c r="B83" s="123"/>
      <c r="C83" s="129"/>
      <c r="D83" s="34"/>
      <c r="E83" s="34"/>
      <c r="F83" s="34"/>
      <c r="G83" s="34"/>
      <c r="H83" s="34"/>
      <c r="N83" s="34"/>
      <c r="O83" s="40"/>
      <c r="P83" s="38"/>
      <c r="Q83" s="34"/>
      <c r="R83" s="122"/>
      <c r="S83" s="123"/>
      <c r="T83" s="129"/>
    </row>
    <row r="84" spans="14:20" ht="13.5">
      <c r="N84" s="34"/>
      <c r="O84" s="34"/>
      <c r="P84" s="40"/>
      <c r="Q84" s="46"/>
      <c r="R84" s="122">
        <v>81</v>
      </c>
      <c r="S84" s="123"/>
      <c r="T84" s="129" t="s">
        <v>250</v>
      </c>
    </row>
    <row r="85" spans="18:20" ht="13.5">
      <c r="R85" s="122"/>
      <c r="S85" s="123"/>
      <c r="T85" s="129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2015-06-04T00:17:24Z</dcterms:modified>
  <cp:category/>
  <cp:version/>
  <cp:contentType/>
  <cp:contentStatus/>
</cp:coreProperties>
</file>