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65" yWindow="45" windowWidth="14415" windowHeight="9420" tabRatio="599" activeTab="0"/>
  </bookViews>
  <sheets>
    <sheet name="星取り表８１" sheetId="1" r:id="rId1"/>
    <sheet name="リーグ戦組合せ８１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'決勝トーナメント印刷用'!$A$1:$T$85</definedName>
  </definedNames>
  <calcPr fullCalcOnLoad="1"/>
</workbook>
</file>

<file path=xl/sharedStrings.xml><?xml version="1.0" encoding="utf-8"?>
<sst xmlns="http://schemas.openxmlformats.org/spreadsheetml/2006/main" count="1814" uniqueCount="692">
  <si>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</si>
  <si>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</si>
  <si>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</si>
  <si>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</si>
  <si>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</si>
  <si>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</si>
  <si>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</si>
  <si>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</si>
  <si>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</si>
  <si>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</si>
  <si>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</si>
  <si>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</si>
  <si>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</si>
  <si>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</si>
  <si>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</si>
  <si>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</si>
  <si>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</si>
  <si>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</si>
  <si>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</si>
  <si>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</si>
  <si>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</si>
  <si>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</si>
  <si>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</si>
  <si>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</si>
  <si>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</si>
  <si>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</si>
  <si>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</si>
  <si>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</si>
  <si>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</si>
  <si>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</si>
  <si>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</si>
  <si>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</si>
  <si>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＊</t>
  </si>
  <si>
    <t>-</t>
  </si>
  <si>
    <t>A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</si>
  <si>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</si>
  <si>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</si>
  <si>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</si>
  <si>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</si>
  <si>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</si>
  <si>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</si>
  <si>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</si>
  <si>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Aブロック</t>
  </si>
  <si>
    <t>表題３</t>
  </si>
  <si>
    <t>表題４</t>
  </si>
  <si>
    <t>表題５</t>
  </si>
  <si>
    <t>表題６</t>
  </si>
  <si>
    <t>表題７</t>
  </si>
  <si>
    <t>表題８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</si>
  <si>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</si>
  <si>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</si>
  <si>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</si>
  <si>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</si>
  <si>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</si>
  <si>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</si>
  <si>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</si>
  <si>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</si>
  <si>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</si>
  <si>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</si>
  <si>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</si>
  <si>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</si>
  <si>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</si>
  <si>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</si>
  <si>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</si>
  <si>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</si>
  <si>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</si>
  <si>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</si>
  <si>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</si>
  <si>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</si>
  <si>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</si>
  <si>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</si>
  <si>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</si>
  <si>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</si>
  <si>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</si>
  <si>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</si>
  <si>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</si>
  <si>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</si>
  <si>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</si>
  <si>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</si>
  <si>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</si>
  <si>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</si>
  <si>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</si>
  <si>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</si>
  <si>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</si>
  <si>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</si>
  <si>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</si>
  <si>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</si>
  <si>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</si>
  <si>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</si>
  <si>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</si>
  <si>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</si>
  <si>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</si>
  <si>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</si>
  <si>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</si>
  <si>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</si>
  <si>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</si>
  <si>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</si>
  <si>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</si>
  <si>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</si>
  <si>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</si>
  <si>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</si>
  <si>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</si>
  <si>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</si>
  <si>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</si>
  <si>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</si>
  <si>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</si>
  <si>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</si>
  <si>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</si>
  <si>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</si>
  <si>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</si>
  <si>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</si>
  <si>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</si>
  <si>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</si>
  <si>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</si>
  <si>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</si>
  <si>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</si>
  <si>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</si>
  <si>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</si>
  <si>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</si>
  <si>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</si>
  <si>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</si>
  <si>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</si>
  <si>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</si>
  <si>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</si>
  <si>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</si>
  <si>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</si>
  <si>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</si>
  <si>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</si>
  <si>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</si>
  <si>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</si>
  <si>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</si>
  <si>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</si>
  <si>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</si>
  <si>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</si>
  <si>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</si>
  <si>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</si>
  <si>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</si>
  <si>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</si>
  <si>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</si>
  <si>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</si>
  <si>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</si>
  <si>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</si>
  <si>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</si>
  <si>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</si>
  <si>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</si>
  <si>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</si>
  <si>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</si>
  <si>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</si>
  <si>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</si>
  <si>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</si>
  <si>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</si>
  <si>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</si>
  <si>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</si>
  <si>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</si>
  <si>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</si>
  <si>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</si>
  <si>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</si>
  <si>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</si>
  <si>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</si>
  <si>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</si>
  <si>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</si>
  <si>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</si>
  <si>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</si>
  <si>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</si>
  <si>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</si>
  <si>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</si>
  <si>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</si>
  <si>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</si>
  <si>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</si>
  <si>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</si>
  <si>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</si>
  <si>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</si>
  <si>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</si>
  <si>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</si>
  <si>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</si>
  <si>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</si>
  <si>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</si>
  <si>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</si>
  <si>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</si>
  <si>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</si>
  <si>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</si>
  <si>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</si>
  <si>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</si>
  <si>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</si>
  <si>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</si>
  <si>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</si>
  <si>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</si>
  <si>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</si>
  <si>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</si>
  <si>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</si>
  <si>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</si>
  <si>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</si>
  <si>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</si>
  <si>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</si>
  <si>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</si>
  <si>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</si>
  <si>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</si>
  <si>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</si>
  <si>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</si>
  <si>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</si>
  <si>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</si>
  <si>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</si>
  <si>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</si>
  <si>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</si>
  <si>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</si>
  <si>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</si>
  <si>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</si>
  <si>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</si>
  <si>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</si>
  <si>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</si>
  <si>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</si>
  <si>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</si>
  <si>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</si>
  <si>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</si>
  <si>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</si>
  <si>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</si>
  <si>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</si>
  <si>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</si>
  <si>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</si>
  <si>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</si>
  <si>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</si>
  <si>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Ｆ４位</t>
  </si>
  <si>
    <t>Ｄ３位</t>
  </si>
  <si>
    <t>Ｄ４位</t>
  </si>
  <si>
    <t>Ｆ３位</t>
  </si>
  <si>
    <t>Ｃ３位</t>
  </si>
  <si>
    <t>Ａ５位</t>
  </si>
  <si>
    <t>Ｄ５位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</si>
  <si>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</si>
  <si>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</si>
  <si>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</si>
  <si>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</si>
  <si>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</si>
  <si>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</si>
  <si>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</si>
  <si>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</si>
  <si>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</si>
  <si>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</si>
  <si>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</si>
  <si>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</si>
  <si>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</si>
  <si>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</si>
  <si>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</si>
  <si>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</si>
  <si>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</si>
  <si>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</si>
  <si>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</si>
  <si>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</si>
  <si>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</si>
  <si>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</si>
  <si>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</si>
  <si>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</si>
  <si>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</si>
  <si>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</si>
  <si>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</si>
  <si>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</si>
  <si>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</si>
  <si>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</si>
  <si>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</si>
  <si>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</si>
  <si>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Ｇ３位</t>
  </si>
  <si>
    <t>Ｇ５位</t>
  </si>
  <si>
    <t>Ｇ７位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</si>
  <si>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</si>
  <si>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</si>
  <si>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</si>
  <si>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</si>
  <si>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</si>
  <si>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</si>
  <si>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</si>
  <si>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</si>
  <si>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</si>
  <si>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</si>
  <si>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</si>
  <si>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</si>
  <si>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</si>
  <si>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</si>
  <si>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</si>
  <si>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高輪クラブ</t>
  </si>
  <si>
    <t>入谷レッズ</t>
  </si>
  <si>
    <t>砧南球友</t>
  </si>
  <si>
    <t>日本橋ファイターズ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</si>
  <si>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</si>
  <si>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</si>
  <si>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</si>
  <si>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</si>
  <si>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</si>
  <si>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</si>
  <si>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表題９</t>
  </si>
  <si>
    <t>表題１０</t>
  </si>
  <si>
    <t>スーパーリ－グ 　　                  　　　 第８回大会  　　　        　　Ｊブロック     　　              ２０１４</t>
  </si>
  <si>
    <t>リーグ戦 Ｉ－１３</t>
  </si>
  <si>
    <t>Ⅰ１位</t>
  </si>
  <si>
    <t>Ⅰ３位</t>
  </si>
  <si>
    <t>Ⅰ４位</t>
  </si>
  <si>
    <t>Ⅰ５位</t>
  </si>
  <si>
    <t>Ⅰ６位</t>
  </si>
  <si>
    <t>Ⅰ７位</t>
  </si>
  <si>
    <t>Ⅰ８位</t>
  </si>
  <si>
    <t>Ⅰ２位</t>
  </si>
  <si>
    <t>2015/2/5</t>
  </si>
  <si>
    <t xml:space="preserve">２０１５年 </t>
  </si>
  <si>
    <t>スーパーリ－グ 　　                  　　　 第９回大会  　　　        　　Aブロック     　　              ２０１５</t>
  </si>
  <si>
    <t>スーパーリ－グ 　　                  　　　 第９回大会  　　　        　　Ｂブロック     　　              ２０１５</t>
  </si>
  <si>
    <t>スーパーリ－グ 　　                  　　　 第９回大会  　　　        　　Ｃブロック     　　              ２０１５</t>
  </si>
  <si>
    <t>スーパーリ－グ 　　                  　　　 第９回大会  　　　        　　Ｄブロック     　　              ２０１５</t>
  </si>
  <si>
    <t>スーパーリ－グ 　　                  　　　 第９回大会  　　　        　　Ｅブロック     　　              ２０１５</t>
  </si>
  <si>
    <t>スーパーリ－グ 　　                  　　　 第９回大会  　　　        　　Ｆブロック     　　              ２０１５</t>
  </si>
  <si>
    <t>スーパーリ－グ 　　                  　　　 第９回大会  　　　        　　Ｇブロック     　　              ２０１５</t>
  </si>
  <si>
    <t>スーパーリ－グ 　　                  　　　 第９回大会  　　　        　　Ｈブロック     　　              ２０１５</t>
  </si>
  <si>
    <t>スーパーリ－グ 　　                  　　　 第９回大会  　　　        　　Ｉブロック     　　              ２０１５</t>
  </si>
  <si>
    <t>第９回　スーパーリ－グ決勝トーナメント表</t>
  </si>
  <si>
    <t>Ｂ</t>
  </si>
  <si>
    <t>Ｄ</t>
  </si>
  <si>
    <t>Ｅ</t>
  </si>
  <si>
    <t>Ｆ</t>
  </si>
  <si>
    <t>Ｇ</t>
  </si>
  <si>
    <t>Ｈ</t>
  </si>
  <si>
    <t>Ｉ</t>
  </si>
  <si>
    <t>リーグ戦 A－２９</t>
  </si>
  <si>
    <t>リーグ戦 A－３０</t>
  </si>
  <si>
    <t>リーグ戦 A－３１</t>
  </si>
  <si>
    <t>リーグ戦 A－３２</t>
  </si>
  <si>
    <t>リーグ戦 A－３３</t>
  </si>
  <si>
    <t>リーグ戦 A－３４</t>
  </si>
  <si>
    <t>リーグ戦 A－３５</t>
  </si>
  <si>
    <t>リーグ戦 A－３６</t>
  </si>
  <si>
    <t>リーグ戦 Ｂ－１</t>
  </si>
  <si>
    <t>リーグ戦 Ｂ－２</t>
  </si>
  <si>
    <t>リーグ戦 Ｂ－３</t>
  </si>
  <si>
    <t>リーグ戦 Ｂ－４</t>
  </si>
  <si>
    <t>リーグ戦 Ｂ－５</t>
  </si>
  <si>
    <t>リーグ戦 Ｂ－６</t>
  </si>
  <si>
    <t>リーグ戦 Ｂ－７</t>
  </si>
  <si>
    <t>リーグ戦 Ｂ－８</t>
  </si>
  <si>
    <t>リーグ戦 Ｂ－９</t>
  </si>
  <si>
    <t>リーグ戦 Ｂ－１０</t>
  </si>
  <si>
    <t>リーグ戦 Ｂ－１１</t>
  </si>
  <si>
    <t>リーグ戦 Ｂ－１２</t>
  </si>
  <si>
    <t>リーグ戦 Ｂ－１３</t>
  </si>
  <si>
    <t>リーグ戦 Ｂ－１４</t>
  </si>
  <si>
    <t>リーグ戦 Ｂ－１５</t>
  </si>
  <si>
    <t>リーグ戦 Ｂ－１７</t>
  </si>
  <si>
    <t>リーグ戦 Ｂ－１８</t>
  </si>
  <si>
    <t>リーグ戦 Ｂ－１９</t>
  </si>
  <si>
    <t>リーグ戦 Ｂ－２０</t>
  </si>
  <si>
    <t>リーグ戦 Ｂ－２１</t>
  </si>
  <si>
    <t>リーグ戦 Ｂ－２２</t>
  </si>
  <si>
    <t>リーグ戦 Ｂ－２３</t>
  </si>
  <si>
    <t>リーグ戦 Ｂ－２４</t>
  </si>
  <si>
    <t>リーグ戦 Ｂ－２５</t>
  </si>
  <si>
    <t>リーグ戦 Ｂ－２６</t>
  </si>
  <si>
    <t>リーグ戦 Ｂ－２７</t>
  </si>
  <si>
    <t>リーグ戦 Ｂ－２８</t>
  </si>
  <si>
    <t>リーグ戦 Ｂ－２９</t>
  </si>
  <si>
    <t>リーグ戦 Ｂ－３０</t>
  </si>
  <si>
    <t>リーグ戦 Ｂ－３１</t>
  </si>
  <si>
    <t>リーグ戦 Ｂ－３２</t>
  </si>
  <si>
    <t>リーグ戦 Ｂ－３３</t>
  </si>
  <si>
    <t>リーグ戦 Ｂ－３４</t>
  </si>
  <si>
    <t>リーグ戦 Ｂ－３５</t>
  </si>
  <si>
    <t>リーグ戦 Ｂ－３６</t>
  </si>
  <si>
    <t>リーグ戦 Ｃ－２９</t>
  </si>
  <si>
    <t>リーグ戦 Ｃ－３０</t>
  </si>
  <si>
    <t>リーグ戦 Ｃ－３１</t>
  </si>
  <si>
    <t>リーグ戦 Ｃ－３２</t>
  </si>
  <si>
    <t>リーグ戦 Ｃ－３３</t>
  </si>
  <si>
    <t>リーグ戦 Ｃ－３４</t>
  </si>
  <si>
    <t>リーグ戦 Ｃ－３５</t>
  </si>
  <si>
    <t>リーグ戦 Ｃ－３６</t>
  </si>
  <si>
    <t>リーグ戦 Ｄ－２９</t>
  </si>
  <si>
    <t>リーグ戦 Ｄ－３０</t>
  </si>
  <si>
    <t>リーグ戦 Ｄ－３１</t>
  </si>
  <si>
    <t>リーグ戦 Ｄ－３２</t>
  </si>
  <si>
    <t>リーグ戦 Ｄ－３３</t>
  </si>
  <si>
    <t>リーグ戦 Ｄ－３４</t>
  </si>
  <si>
    <t>リーグ戦 Ｄ－３５</t>
  </si>
  <si>
    <t>リーグ戦 Ｄ－３６</t>
  </si>
  <si>
    <t>リーグ戦 Ｅ－２９</t>
  </si>
  <si>
    <t>リーグ戦 Ｅ－３０</t>
  </si>
  <si>
    <t>リーグ戦 Ｅ－３１</t>
  </si>
  <si>
    <t>リーグ戦 Ｅ－３２</t>
  </si>
  <si>
    <t>リーグ戦 Ｅ－３３</t>
  </si>
  <si>
    <t>リーグ戦 Ｅ－３４</t>
  </si>
  <si>
    <t>リーグ戦 Ｅ－３５</t>
  </si>
  <si>
    <t>リーグ戦 Ｅ－３６</t>
  </si>
  <si>
    <t>リーグ戦 Ｂ－１６</t>
  </si>
  <si>
    <t>リーグ戦 Ｆ－２９</t>
  </si>
  <si>
    <t>リーグ戦 Ｆ－３０</t>
  </si>
  <si>
    <t>リーグ戦 Ｆ－３１</t>
  </si>
  <si>
    <t>リーグ戦 Ｆ－３２</t>
  </si>
  <si>
    <t>リーグ戦 Ｆ－３３</t>
  </si>
  <si>
    <t>リーグ戦 Ｆ－３４</t>
  </si>
  <si>
    <t>リーグ戦 Ｆ－３５</t>
  </si>
  <si>
    <t>リーグ戦 Ｆ－３６</t>
  </si>
  <si>
    <t>リーグ戦 Ｇ－２９</t>
  </si>
  <si>
    <t>リーグ戦 Ｇ－３０</t>
  </si>
  <si>
    <t>リーグ戦 Ｇ－３１</t>
  </si>
  <si>
    <t>リーグ戦 Ｇ－３２</t>
  </si>
  <si>
    <t>リーグ戦 Ｇ－３３</t>
  </si>
  <si>
    <t>リーグ戦 Ｇ－３４</t>
  </si>
  <si>
    <t>リーグ戦 Ｇ－３５</t>
  </si>
  <si>
    <t>リーグ戦 Ｇ－３６</t>
  </si>
  <si>
    <t>リーグ戦 Ｈ－２９</t>
  </si>
  <si>
    <t>リーグ戦 Ｈ－３０</t>
  </si>
  <si>
    <t>リーグ戦 Ｈ－３１</t>
  </si>
  <si>
    <t>リーグ戦 Ｈ－３２</t>
  </si>
  <si>
    <t>リーグ戦 Ｈ－３３</t>
  </si>
  <si>
    <t>リーグ戦 Ｈ－３４</t>
  </si>
  <si>
    <t>リーグ戦 Ｈ－３５</t>
  </si>
  <si>
    <t>リーグ戦 Ｈ－３６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</si>
  <si>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</si>
  <si>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</si>
  <si>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</si>
  <si>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</si>
  <si>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</si>
  <si>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</si>
  <si>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</si>
  <si>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</si>
  <si>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</si>
  <si>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</si>
  <si>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</si>
  <si>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</si>
  <si>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</si>
  <si>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</si>
  <si>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</si>
  <si>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</si>
  <si>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</si>
  <si>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</si>
  <si>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</si>
  <si>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</si>
  <si>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</si>
  <si>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</si>
  <si>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</si>
  <si>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</si>
  <si>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</si>
  <si>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</si>
  <si>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</si>
  <si>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リーグ戦 Ｉ－２９</t>
  </si>
  <si>
    <t>リーグ戦 Ｉ－３０</t>
  </si>
  <si>
    <t>リーグ戦 Ｉ－３１</t>
  </si>
  <si>
    <t>リーグ戦 Ｉ－３２</t>
  </si>
  <si>
    <t>リーグ戦 Ｉ－３３</t>
  </si>
  <si>
    <t>リーグ戦 Ｉ－３４</t>
  </si>
  <si>
    <t>リーグ戦 Ｉ－３５</t>
  </si>
  <si>
    <t>リーグ戦 Ｉ－３６</t>
  </si>
  <si>
    <t>Bブロック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</si>
  <si>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</si>
  <si>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</si>
  <si>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</si>
  <si>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</si>
  <si>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</si>
  <si>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</si>
  <si>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</si>
  <si>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A２位</t>
  </si>
  <si>
    <t>A６位</t>
  </si>
  <si>
    <t>A８位</t>
  </si>
  <si>
    <t>A９位</t>
  </si>
  <si>
    <t>Ｂ２位</t>
  </si>
  <si>
    <t>Ｂ４位</t>
  </si>
  <si>
    <t>Ｂ６位</t>
  </si>
  <si>
    <t>Ｂ８位</t>
  </si>
  <si>
    <t>Ｂ９位</t>
  </si>
  <si>
    <t>Ｃ９位</t>
  </si>
  <si>
    <t>Ｄ９位</t>
  </si>
  <si>
    <t>Ｅ９位</t>
  </si>
  <si>
    <t>Ｆ９位</t>
  </si>
  <si>
    <t>Ｇ９位</t>
  </si>
  <si>
    <t>Ｈ９位</t>
  </si>
  <si>
    <t>Ⅰ９位</t>
  </si>
  <si>
    <t>Ｇ２位</t>
  </si>
  <si>
    <t>Ｇ４位</t>
  </si>
  <si>
    <t>Ｇ６位</t>
  </si>
  <si>
    <t>Ｇ８位</t>
  </si>
  <si>
    <t>カバラホークス</t>
  </si>
  <si>
    <t>八潮ドリームキッズ</t>
  </si>
  <si>
    <t>不動パイレーツ</t>
  </si>
  <si>
    <t>大島中央</t>
  </si>
  <si>
    <t>トゥールスジュニア</t>
  </si>
  <si>
    <t>高島エイト</t>
  </si>
  <si>
    <t>ゼットタイガー</t>
  </si>
  <si>
    <t>有馬スワローズ</t>
  </si>
  <si>
    <t>ヤングホークス</t>
  </si>
  <si>
    <t>葛飾アニマルズ</t>
  </si>
  <si>
    <t>ブラザースクラブ</t>
  </si>
  <si>
    <t>池雪ジュニアＳ</t>
  </si>
  <si>
    <t>ブルースカイズ</t>
  </si>
  <si>
    <t>ＬＣジュニア</t>
  </si>
  <si>
    <t>大森ファイターズ</t>
  </si>
  <si>
    <t>出雲ライオンズ</t>
  </si>
  <si>
    <t>フレール</t>
  </si>
  <si>
    <t>春日橋ファイターズ</t>
  </si>
  <si>
    <t>興宮ファイターズ</t>
  </si>
  <si>
    <t>船四アタックス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</si>
  <si>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</si>
  <si>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</si>
  <si>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</si>
  <si>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</si>
  <si>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</si>
  <si>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</si>
  <si>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</si>
  <si>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</si>
  <si>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</si>
  <si>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</si>
  <si>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晴海アポローズ</t>
  </si>
  <si>
    <t>山野Ｒイーグルス</t>
  </si>
  <si>
    <t>荒川コンドル</t>
  </si>
  <si>
    <t>アヤメＪｒ</t>
  </si>
  <si>
    <t>赤塚アントラーズ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</si>
  <si>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</si>
  <si>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</si>
  <si>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</si>
  <si>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</si>
  <si>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</si>
  <si>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</si>
  <si>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碑文谷クラウンズ</t>
  </si>
  <si>
    <t>ブラックキラーズ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</si>
  <si>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</si>
  <si>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</si>
  <si>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</si>
  <si>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</si>
  <si>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</si>
  <si>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</si>
  <si>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レッドファイヤーズ</t>
  </si>
  <si>
    <t>ブロック長</t>
  </si>
  <si>
    <t>副ブロック長</t>
  </si>
  <si>
    <t>南篠崎ランチャーズ</t>
  </si>
  <si>
    <t>オレンジイーグルス</t>
  </si>
  <si>
    <t>篠崎アトムズ</t>
  </si>
  <si>
    <t>江東ジョーズ</t>
  </si>
  <si>
    <t>サンジュニア</t>
  </si>
  <si>
    <t>リトルジャイアンツ</t>
  </si>
  <si>
    <t>鎌倉ヴィクトリー</t>
  </si>
  <si>
    <t>月島ライオンズ</t>
  </si>
  <si>
    <t>鐘ヶ淵イーグルス</t>
  </si>
  <si>
    <t>新田ファイヤーズ</t>
  </si>
  <si>
    <t>東伊興シャインズ</t>
  </si>
  <si>
    <t>東港オーシャン</t>
  </si>
  <si>
    <t>元芝ハヤブサ</t>
  </si>
  <si>
    <t>レッドサンズ</t>
  </si>
  <si>
    <t>大田区</t>
  </si>
  <si>
    <t>江戸川区</t>
  </si>
  <si>
    <t>江東区</t>
  </si>
  <si>
    <t>新宿区</t>
  </si>
  <si>
    <t>豊島区</t>
  </si>
  <si>
    <t>台東区</t>
  </si>
  <si>
    <t>葛飾区</t>
  </si>
  <si>
    <t>中央区</t>
  </si>
  <si>
    <t>世田谷区</t>
  </si>
  <si>
    <t>墨田区</t>
  </si>
  <si>
    <t>板橋区</t>
  </si>
  <si>
    <t>足立区</t>
  </si>
  <si>
    <t>千代田区</t>
  </si>
  <si>
    <t>文京区</t>
  </si>
  <si>
    <t>目黒区</t>
  </si>
  <si>
    <t>杉並区</t>
  </si>
  <si>
    <t>港区</t>
  </si>
  <si>
    <t>荒川区</t>
  </si>
  <si>
    <t>品川区</t>
  </si>
  <si>
    <t>前年優勝</t>
  </si>
  <si>
    <t>八潮ドリームキッズ</t>
  </si>
  <si>
    <t>ジャパンキングス</t>
  </si>
  <si>
    <t>渋谷区</t>
  </si>
  <si>
    <t>豊島区</t>
  </si>
  <si>
    <t>台東区</t>
  </si>
  <si>
    <t>杉並区</t>
  </si>
  <si>
    <t>世田谷区</t>
  </si>
  <si>
    <t>目黒区</t>
  </si>
  <si>
    <t>荒川区</t>
  </si>
  <si>
    <t>大田区</t>
  </si>
  <si>
    <t>文京区</t>
  </si>
  <si>
    <t>渋谷区</t>
  </si>
  <si>
    <t>板橋区</t>
  </si>
  <si>
    <t>中央区</t>
  </si>
  <si>
    <t>中央区</t>
  </si>
  <si>
    <t>●</t>
  </si>
  <si>
    <t>○</t>
  </si>
  <si>
    <t>●</t>
  </si>
  <si>
    <t>○</t>
  </si>
  <si>
    <t>△</t>
  </si>
  <si>
    <t>●</t>
  </si>
  <si>
    <t>○</t>
  </si>
  <si>
    <t>○</t>
  </si>
  <si>
    <t>●</t>
  </si>
  <si>
    <t>○</t>
  </si>
  <si>
    <t>○</t>
  </si>
  <si>
    <t>●</t>
  </si>
  <si>
    <t>○</t>
  </si>
  <si>
    <t>○</t>
  </si>
  <si>
    <t>●</t>
  </si>
  <si>
    <t>○</t>
  </si>
  <si>
    <t>△</t>
  </si>
  <si>
    <t>○</t>
  </si>
  <si>
    <t>●</t>
  </si>
  <si>
    <t>△</t>
  </si>
  <si>
    <t>○</t>
  </si>
  <si>
    <t>●</t>
  </si>
  <si>
    <t>○</t>
  </si>
  <si>
    <t>●</t>
  </si>
  <si>
    <t>○</t>
  </si>
  <si>
    <t>●</t>
  </si>
  <si>
    <t>△</t>
  </si>
  <si>
    <t>●</t>
  </si>
  <si>
    <t>○</t>
  </si>
  <si>
    <t>●</t>
  </si>
  <si>
    <t>○</t>
  </si>
  <si>
    <t>○</t>
  </si>
  <si>
    <t>●</t>
  </si>
  <si>
    <t>○</t>
  </si>
  <si>
    <t>●</t>
  </si>
  <si>
    <t>●</t>
  </si>
  <si>
    <t>○</t>
  </si>
  <si>
    <t>△</t>
  </si>
  <si>
    <t>○</t>
  </si>
  <si>
    <t>●</t>
  </si>
  <si>
    <t>●</t>
  </si>
  <si>
    <t>○</t>
  </si>
  <si>
    <t>△</t>
  </si>
  <si>
    <t>△</t>
  </si>
  <si>
    <t>○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</si>
  <si>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</si>
  <si>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</si>
  <si>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</si>
  <si>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</si>
  <si>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</si>
  <si>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</si>
  <si>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</si>
  <si>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</si>
  <si>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</si>
  <si>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○</t>
  </si>
  <si>
    <t>●</t>
  </si>
  <si>
    <t>○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</si>
  <si>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</si>
  <si>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</si>
  <si>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</si>
  <si>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</si>
  <si>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</si>
  <si>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</si>
  <si>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</si>
  <si>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</si>
  <si>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</si>
  <si>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△</t>
  </si>
  <si>
    <t>○</t>
  </si>
  <si>
    <t>●</t>
  </si>
  <si>
    <t>△</t>
  </si>
  <si>
    <t>○</t>
  </si>
  <si>
    <t>●</t>
  </si>
  <si>
    <t>●</t>
  </si>
  <si>
    <t>○</t>
  </si>
  <si>
    <t>●</t>
  </si>
  <si>
    <t>○</t>
  </si>
  <si>
    <t>○</t>
  </si>
  <si>
    <t>●</t>
  </si>
  <si>
    <t>●</t>
  </si>
  <si>
    <t>○</t>
  </si>
  <si>
    <t>●</t>
  </si>
  <si>
    <t>●</t>
  </si>
  <si>
    <t>○</t>
  </si>
  <si>
    <t>△</t>
  </si>
  <si>
    <t>○</t>
  </si>
  <si>
    <t>●</t>
  </si>
  <si>
    <t>●</t>
  </si>
  <si>
    <t>○</t>
  </si>
  <si>
    <t>○</t>
  </si>
  <si>
    <t>●</t>
  </si>
  <si>
    <t>●</t>
  </si>
  <si>
    <t>○</t>
  </si>
  <si>
    <t>●</t>
  </si>
  <si>
    <t>○</t>
  </si>
  <si>
    <t>○</t>
  </si>
  <si>
    <t>●</t>
  </si>
  <si>
    <t>○</t>
  </si>
  <si>
    <t>●</t>
  </si>
  <si>
    <t>△</t>
  </si>
  <si>
    <t>○</t>
  </si>
  <si>
    <t>●</t>
  </si>
  <si>
    <t>●</t>
  </si>
  <si>
    <t>○</t>
  </si>
  <si>
    <t>△</t>
  </si>
  <si>
    <t>○</t>
  </si>
  <si>
    <t>●</t>
  </si>
  <si>
    <t>○</t>
  </si>
  <si>
    <t>●</t>
  </si>
  <si>
    <t>△</t>
  </si>
  <si>
    <t>○</t>
  </si>
  <si>
    <t>●</t>
  </si>
  <si>
    <t>○</t>
  </si>
  <si>
    <t>●</t>
  </si>
  <si>
    <t>△</t>
  </si>
  <si>
    <t>△</t>
  </si>
  <si>
    <t>○</t>
  </si>
  <si>
    <t>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</si>
</sst>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Fill="1" applyAlignment="1">
      <alignment horizontal="distributed"/>
    </xf>
    <xf numFmtId="0" fontId="2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2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distributed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29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176" fontId="3" fillId="30" borderId="23" xfId="0" applyNumberFormat="1" applyFont="1" applyFill="1" applyBorder="1" applyAlignment="1" quotePrefix="1">
      <alignment horizontal="center" vertical="center"/>
    </xf>
    <xf numFmtId="176" fontId="3" fillId="30" borderId="21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30" borderId="14" xfId="0" applyFont="1" applyFill="1" applyBorder="1" applyAlignment="1" quotePrefix="1">
      <alignment horizontal="distributed" vertical="center"/>
    </xf>
    <xf numFmtId="0" fontId="3" fillId="30" borderId="14" xfId="0" applyFont="1" applyFill="1" applyBorder="1" applyAlignment="1">
      <alignment horizontal="distributed" vertical="center"/>
    </xf>
    <xf numFmtId="0" fontId="3" fillId="30" borderId="14" xfId="0" applyFont="1" applyFill="1" applyBorder="1" applyAlignment="1" quotePrefix="1">
      <alignment horizontal="center" vertical="center" textRotation="255" shrinkToFit="1"/>
    </xf>
    <xf numFmtId="0" fontId="3" fillId="30" borderId="24" xfId="0" applyFont="1" applyFill="1" applyBorder="1" applyAlignment="1" quotePrefix="1">
      <alignment horizontal="center" vertical="center" textRotation="255" shrinkToFit="1"/>
    </xf>
    <xf numFmtId="0" fontId="3" fillId="30" borderId="15" xfId="0" applyFont="1" applyFill="1" applyBorder="1" applyAlignment="1" quotePrefix="1">
      <alignment horizontal="center" vertical="center" textRotation="255" shrinkToFit="1"/>
    </xf>
    <xf numFmtId="0" fontId="3" fillId="0" borderId="14" xfId="0" applyFont="1" applyFill="1" applyBorder="1" applyAlignment="1" quotePrefix="1">
      <alignment horizontal="center" vertical="center" textRotation="255" shrinkToFit="1"/>
    </xf>
    <xf numFmtId="0" fontId="3" fillId="0" borderId="24" xfId="0" applyFont="1" applyFill="1" applyBorder="1" applyAlignment="1" quotePrefix="1">
      <alignment horizontal="center" vertical="center" textRotation="255" shrinkToFit="1"/>
    </xf>
    <xf numFmtId="0" fontId="3" fillId="0" borderId="15" xfId="0" applyFont="1" applyFill="1" applyBorder="1" applyAlignment="1" quotePrefix="1">
      <alignment horizontal="center" vertical="center" textRotation="255" shrinkToFit="1"/>
    </xf>
    <xf numFmtId="0" fontId="3" fillId="29" borderId="14" xfId="0" applyFont="1" applyFill="1" applyBorder="1" applyAlignment="1" quotePrefix="1">
      <alignment horizontal="distributed" vertical="center"/>
    </xf>
    <xf numFmtId="0" fontId="3" fillId="29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17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31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2" borderId="0" xfId="0" applyFont="1" applyFill="1" applyAlignment="1">
      <alignment horizontal="center" vertical="center" shrinkToFit="1"/>
    </xf>
    <xf numFmtId="0" fontId="30" fillId="33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3"/>
  <sheetViews>
    <sheetView tabSelected="1" zoomScale="80" zoomScaleNormal="80" zoomScaleSheetLayoutView="80" zoomScalePageLayoutView="0" workbookViewId="0" topLeftCell="A223">
      <selection activeCell="AK257" sqref="AK257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6" width="5.625" style="4" customWidth="1"/>
    <col min="37" max="16384" width="9.00390625" style="4" customWidth="1"/>
  </cols>
  <sheetData>
    <row r="1" spans="2:29" ht="13.5">
      <c r="B1" s="10" t="str">
        <f>+データ１!$B$2</f>
        <v>2015/2/5</v>
      </c>
      <c r="C1" s="7" t="str">
        <f>+データ１!$B$4</f>
        <v>２０１５年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36" ht="129.75" customHeight="1">
      <c r="B2" s="20" t="str">
        <f>+データ１!B6</f>
        <v>スーパーリ－グ 　　                  　　　 第９回大会  　　　        　　Aブロック     　　              ２０１５</v>
      </c>
      <c r="C2" s="122" t="str">
        <f>+IF(B3="","",+B3)</f>
        <v>レッドサンズ</v>
      </c>
      <c r="D2" s="123"/>
      <c r="E2" s="124"/>
      <c r="F2" s="119" t="str">
        <f>+IF(B5="","",+B5)</f>
        <v>高輪クラブ</v>
      </c>
      <c r="G2" s="120"/>
      <c r="H2" s="121"/>
      <c r="I2" s="122" t="str">
        <f>+IF(B7="","",+B7)</f>
        <v>新宿ドリーム</v>
      </c>
      <c r="J2" s="123"/>
      <c r="K2" s="124"/>
      <c r="L2" s="122" t="str">
        <f>+IF(B9="","",+B9)</f>
        <v>赤塚アントラーズ</v>
      </c>
      <c r="M2" s="123"/>
      <c r="N2" s="124"/>
      <c r="O2" s="119" t="str">
        <f>+IF(B11="","",+B11)</f>
        <v>興宮ファイターズ</v>
      </c>
      <c r="P2" s="120"/>
      <c r="Q2" s="121"/>
      <c r="R2" s="122" t="str">
        <f>+IF(B13="","",+B13)</f>
        <v>入谷レッズ</v>
      </c>
      <c r="S2" s="123"/>
      <c r="T2" s="124"/>
      <c r="U2" s="122" t="str">
        <f>+IF(B15="","",+B15)</f>
        <v>葛飾アニマルズ</v>
      </c>
      <c r="V2" s="123"/>
      <c r="W2" s="124"/>
      <c r="X2" s="122" t="str">
        <f>+IF(B17="","",+B17)</f>
        <v>出雲ライオンズ</v>
      </c>
      <c r="Y2" s="123"/>
      <c r="Z2" s="124"/>
      <c r="AA2" s="119" t="str">
        <f>+IF(B19="","",+B19)</f>
        <v>八潮ドリームキッズ</v>
      </c>
      <c r="AB2" s="120"/>
      <c r="AC2" s="121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2" t="s">
        <v>22</v>
      </c>
    </row>
    <row r="3" spans="1:36" ht="15.75" customHeight="1">
      <c r="A3" s="114">
        <v>1</v>
      </c>
      <c r="B3" s="115" t="str">
        <f>IF(データ２!B2="","",VLOOKUP(A3,データ２!$A$2:$B$162,2))</f>
        <v>レッドサンズ</v>
      </c>
      <c r="C3" s="108" t="s">
        <v>32</v>
      </c>
      <c r="D3" s="109"/>
      <c r="E3" s="110"/>
      <c r="F3" s="82"/>
      <c r="G3" s="83"/>
      <c r="H3" s="84"/>
      <c r="I3" s="82"/>
      <c r="J3" s="83"/>
      <c r="K3" s="84"/>
      <c r="L3" s="22" t="s">
        <v>34</v>
      </c>
      <c r="M3" s="23" t="s">
        <v>33</v>
      </c>
      <c r="N3" s="24">
        <v>29</v>
      </c>
      <c r="O3" s="82"/>
      <c r="P3" s="83"/>
      <c r="Q3" s="84"/>
      <c r="R3" s="82"/>
      <c r="S3" s="83"/>
      <c r="T3" s="84"/>
      <c r="U3" s="82"/>
      <c r="V3" s="83"/>
      <c r="W3" s="84"/>
      <c r="X3" s="76"/>
      <c r="Y3" s="77"/>
      <c r="Z3" s="78"/>
      <c r="AA3" s="82"/>
      <c r="AB3" s="83"/>
      <c r="AC3" s="84"/>
      <c r="AD3" s="104">
        <f>COUNTIF(C3:AC4,"○")</f>
        <v>6</v>
      </c>
      <c r="AE3" s="102">
        <f>COUNTIF(C3:AC4,"●")</f>
        <v>1</v>
      </c>
      <c r="AF3" s="102">
        <f>COUNTIF(C3:AC4,"△")</f>
        <v>0</v>
      </c>
      <c r="AG3" s="102">
        <f>+AD3*3+AF3*1</f>
        <v>18</v>
      </c>
      <c r="AH3" s="102">
        <v>15</v>
      </c>
      <c r="AI3" s="102">
        <f>+C4+F4+I4+L4+O4+R4+U4+AA4</f>
        <v>80</v>
      </c>
      <c r="AJ3" s="102">
        <f>+RANK(AG3,$AG$3:$AG$20,0)</f>
        <v>2</v>
      </c>
    </row>
    <row r="4" spans="1:36" ht="15.75" customHeight="1">
      <c r="A4" s="114"/>
      <c r="B4" s="116"/>
      <c r="C4" s="111"/>
      <c r="D4" s="112"/>
      <c r="E4" s="113"/>
      <c r="F4" s="85">
        <v>5</v>
      </c>
      <c r="G4" s="86" t="s">
        <v>582</v>
      </c>
      <c r="H4" s="87">
        <v>4</v>
      </c>
      <c r="I4" s="85">
        <v>12</v>
      </c>
      <c r="J4" s="86" t="s">
        <v>595</v>
      </c>
      <c r="K4" s="87">
        <v>0</v>
      </c>
      <c r="L4" s="25"/>
      <c r="M4" s="26" t="s">
        <v>33</v>
      </c>
      <c r="N4" s="27"/>
      <c r="O4" s="85">
        <v>9</v>
      </c>
      <c r="P4" s="86" t="s">
        <v>597</v>
      </c>
      <c r="Q4" s="87">
        <v>1</v>
      </c>
      <c r="R4" s="85">
        <v>20</v>
      </c>
      <c r="S4" s="86" t="s">
        <v>592</v>
      </c>
      <c r="T4" s="87">
        <v>3</v>
      </c>
      <c r="U4" s="85">
        <v>25</v>
      </c>
      <c r="V4" s="86" t="s">
        <v>585</v>
      </c>
      <c r="W4" s="87">
        <v>3</v>
      </c>
      <c r="X4" s="79">
        <v>0</v>
      </c>
      <c r="Y4" s="80" t="s">
        <v>637</v>
      </c>
      <c r="Z4" s="81">
        <v>1</v>
      </c>
      <c r="AA4" s="85">
        <v>9</v>
      </c>
      <c r="AB4" s="86" t="s">
        <v>582</v>
      </c>
      <c r="AC4" s="87">
        <v>3</v>
      </c>
      <c r="AD4" s="105"/>
      <c r="AE4" s="103"/>
      <c r="AF4" s="103"/>
      <c r="AG4" s="103"/>
      <c r="AH4" s="103"/>
      <c r="AI4" s="103"/>
      <c r="AJ4" s="103"/>
    </row>
    <row r="5" spans="1:36" ht="15.75" customHeight="1">
      <c r="A5" s="114">
        <v>2</v>
      </c>
      <c r="B5" s="117" t="str">
        <f>IF(データ２!B4="","",VLOOKUP(A5,データ２!$A$2:$B$162,2))</f>
        <v>高輪クラブ</v>
      </c>
      <c r="C5" s="76"/>
      <c r="D5" s="77"/>
      <c r="E5" s="78"/>
      <c r="F5" s="108" t="s">
        <v>32</v>
      </c>
      <c r="G5" s="109"/>
      <c r="H5" s="110"/>
      <c r="I5" s="82"/>
      <c r="J5" s="83"/>
      <c r="K5" s="84"/>
      <c r="L5" s="82"/>
      <c r="M5" s="83"/>
      <c r="N5" s="84"/>
      <c r="O5" s="82"/>
      <c r="P5" s="83"/>
      <c r="Q5" s="84"/>
      <c r="R5" s="82"/>
      <c r="S5" s="83"/>
      <c r="T5" s="84"/>
      <c r="U5" s="82"/>
      <c r="V5" s="83"/>
      <c r="W5" s="84"/>
      <c r="X5" s="82"/>
      <c r="Y5" s="83"/>
      <c r="Z5" s="84"/>
      <c r="AA5" s="82"/>
      <c r="AB5" s="83"/>
      <c r="AC5" s="84"/>
      <c r="AD5" s="104">
        <f>COUNTIF(C5:AC6,"○")</f>
        <v>7</v>
      </c>
      <c r="AE5" s="102">
        <f>COUNTIF(C5:AC6,"●")</f>
        <v>1</v>
      </c>
      <c r="AF5" s="102">
        <f>COUNTIF(C5:AC6,"△")</f>
        <v>0</v>
      </c>
      <c r="AG5" s="102">
        <f>+AD5*3+AF5*1</f>
        <v>21</v>
      </c>
      <c r="AH5" s="102">
        <v>23</v>
      </c>
      <c r="AI5" s="102">
        <v>76</v>
      </c>
      <c r="AJ5" s="102">
        <v>1</v>
      </c>
    </row>
    <row r="6" spans="1:36" ht="15.75" customHeight="1">
      <c r="A6" s="114"/>
      <c r="B6" s="118"/>
      <c r="C6" s="79">
        <v>4</v>
      </c>
      <c r="D6" s="80" t="s">
        <v>580</v>
      </c>
      <c r="E6" s="81">
        <v>5</v>
      </c>
      <c r="F6" s="111"/>
      <c r="G6" s="112"/>
      <c r="H6" s="113"/>
      <c r="I6" s="85">
        <v>15</v>
      </c>
      <c r="J6" s="86" t="s">
        <v>635</v>
      </c>
      <c r="K6" s="87">
        <v>1</v>
      </c>
      <c r="L6" s="85">
        <v>10</v>
      </c>
      <c r="M6" s="86" t="s">
        <v>674</v>
      </c>
      <c r="N6" s="87">
        <v>6</v>
      </c>
      <c r="O6" s="85">
        <v>5</v>
      </c>
      <c r="P6" s="86" t="s">
        <v>690</v>
      </c>
      <c r="Q6" s="87">
        <v>2</v>
      </c>
      <c r="R6" s="85">
        <v>11</v>
      </c>
      <c r="S6" s="86" t="s">
        <v>633</v>
      </c>
      <c r="T6" s="87">
        <v>1</v>
      </c>
      <c r="U6" s="85">
        <v>7</v>
      </c>
      <c r="V6" s="86" t="s">
        <v>677</v>
      </c>
      <c r="W6" s="87">
        <v>3</v>
      </c>
      <c r="X6" s="85">
        <v>13</v>
      </c>
      <c r="Y6" s="86" t="s">
        <v>588</v>
      </c>
      <c r="Z6" s="87">
        <v>3</v>
      </c>
      <c r="AA6" s="85">
        <v>11</v>
      </c>
      <c r="AB6" s="86" t="s">
        <v>639</v>
      </c>
      <c r="AC6" s="87">
        <v>2</v>
      </c>
      <c r="AD6" s="105"/>
      <c r="AE6" s="103"/>
      <c r="AF6" s="103"/>
      <c r="AG6" s="103"/>
      <c r="AH6" s="103"/>
      <c r="AI6" s="103"/>
      <c r="AJ6" s="103"/>
    </row>
    <row r="7" spans="1:36" ht="15.75" customHeight="1">
      <c r="A7" s="114">
        <v>3</v>
      </c>
      <c r="B7" s="115" t="str">
        <f>IF(データ２!B6="","",VLOOKUP(A7,データ２!$A$2:$B$162,2))</f>
        <v>新宿ドリーム</v>
      </c>
      <c r="C7" s="76"/>
      <c r="D7" s="77"/>
      <c r="E7" s="78"/>
      <c r="F7" s="76"/>
      <c r="G7" s="77"/>
      <c r="H7" s="78"/>
      <c r="I7" s="108" t="s">
        <v>32</v>
      </c>
      <c r="J7" s="109"/>
      <c r="K7" s="110"/>
      <c r="L7" s="82"/>
      <c r="M7" s="83"/>
      <c r="N7" s="84"/>
      <c r="O7" s="76"/>
      <c r="P7" s="77"/>
      <c r="Q7" s="78"/>
      <c r="R7" s="82"/>
      <c r="S7" s="83"/>
      <c r="T7" s="84"/>
      <c r="U7" s="22" t="s">
        <v>34</v>
      </c>
      <c r="V7" s="23" t="s">
        <v>33</v>
      </c>
      <c r="W7" s="24">
        <v>3</v>
      </c>
      <c r="X7" s="88"/>
      <c r="Y7" s="89"/>
      <c r="Z7" s="90"/>
      <c r="AA7" s="82"/>
      <c r="AB7" s="83"/>
      <c r="AC7" s="84"/>
      <c r="AD7" s="104">
        <f>COUNTIF(C7:AC8,"○")</f>
        <v>3</v>
      </c>
      <c r="AE7" s="102">
        <f>COUNTIF(C7:AC8,"●")</f>
        <v>3</v>
      </c>
      <c r="AF7" s="102">
        <f>COUNTIF(C7:AC8,"△")</f>
        <v>1</v>
      </c>
      <c r="AG7" s="102">
        <f>+AD7*3+AF7*1</f>
        <v>10</v>
      </c>
      <c r="AH7" s="102">
        <v>50</v>
      </c>
      <c r="AI7" s="102">
        <v>43</v>
      </c>
      <c r="AJ7" s="102">
        <v>4</v>
      </c>
    </row>
    <row r="8" spans="1:36" ht="15.75" customHeight="1">
      <c r="A8" s="114"/>
      <c r="B8" s="116"/>
      <c r="C8" s="79">
        <v>0</v>
      </c>
      <c r="D8" s="80" t="s">
        <v>596</v>
      </c>
      <c r="E8" s="81">
        <v>12</v>
      </c>
      <c r="F8" s="79">
        <v>1</v>
      </c>
      <c r="G8" s="80" t="s">
        <v>636</v>
      </c>
      <c r="H8" s="81">
        <v>15</v>
      </c>
      <c r="I8" s="111"/>
      <c r="J8" s="112"/>
      <c r="K8" s="113"/>
      <c r="L8" s="85">
        <v>20</v>
      </c>
      <c r="M8" s="86" t="s">
        <v>686</v>
      </c>
      <c r="N8" s="87">
        <v>5</v>
      </c>
      <c r="O8" s="79">
        <v>3</v>
      </c>
      <c r="P8" s="80" t="s">
        <v>583</v>
      </c>
      <c r="Q8" s="81">
        <v>7</v>
      </c>
      <c r="R8" s="85">
        <v>9</v>
      </c>
      <c r="S8" s="86" t="s">
        <v>581</v>
      </c>
      <c r="T8" s="87">
        <v>2</v>
      </c>
      <c r="U8" s="25"/>
      <c r="V8" s="26" t="s">
        <v>33</v>
      </c>
      <c r="W8" s="27"/>
      <c r="X8" s="91">
        <v>4</v>
      </c>
      <c r="Y8" s="92" t="s">
        <v>689</v>
      </c>
      <c r="Z8" s="93">
        <v>4</v>
      </c>
      <c r="AA8" s="85">
        <v>6</v>
      </c>
      <c r="AB8" s="86" t="s">
        <v>611</v>
      </c>
      <c r="AC8" s="87">
        <v>5</v>
      </c>
      <c r="AD8" s="105"/>
      <c r="AE8" s="103"/>
      <c r="AF8" s="103"/>
      <c r="AG8" s="103"/>
      <c r="AH8" s="103"/>
      <c r="AI8" s="103"/>
      <c r="AJ8" s="103"/>
    </row>
    <row r="9" spans="1:36" ht="15.75" customHeight="1">
      <c r="A9" s="114">
        <v>4</v>
      </c>
      <c r="B9" s="115" t="str">
        <f>IF(データ２!B8="","",VLOOKUP(A9,データ２!$A$2:$B$162,2))</f>
        <v>赤塚アントラーズ</v>
      </c>
      <c r="C9" s="22" t="s">
        <v>34</v>
      </c>
      <c r="D9" s="23" t="s">
        <v>33</v>
      </c>
      <c r="E9" s="24">
        <v>29</v>
      </c>
      <c r="F9" s="76"/>
      <c r="G9" s="77"/>
      <c r="H9" s="78"/>
      <c r="I9" s="76"/>
      <c r="J9" s="77"/>
      <c r="K9" s="78"/>
      <c r="L9" s="108" t="s">
        <v>32</v>
      </c>
      <c r="M9" s="109"/>
      <c r="N9" s="110"/>
      <c r="O9" s="76"/>
      <c r="P9" s="77"/>
      <c r="Q9" s="78"/>
      <c r="R9" s="82"/>
      <c r="S9" s="83"/>
      <c r="T9" s="84"/>
      <c r="U9" s="82"/>
      <c r="V9" s="83"/>
      <c r="W9" s="84"/>
      <c r="X9" s="76"/>
      <c r="Y9" s="77"/>
      <c r="Z9" s="78"/>
      <c r="AA9" s="82"/>
      <c r="AB9" s="83"/>
      <c r="AC9" s="84"/>
      <c r="AD9" s="104">
        <f>COUNTIF(C9:AC10,"○")</f>
        <v>3</v>
      </c>
      <c r="AE9" s="102">
        <f>COUNTIF(C9:AC10,"●")</f>
        <v>4</v>
      </c>
      <c r="AF9" s="102">
        <f>COUNTIF(C9:AC10,"△")</f>
        <v>0</v>
      </c>
      <c r="AG9" s="102">
        <f>+AD9*3+AF9*1</f>
        <v>9</v>
      </c>
      <c r="AH9" s="102">
        <v>67</v>
      </c>
      <c r="AI9" s="102">
        <v>62</v>
      </c>
      <c r="AJ9" s="102">
        <v>7</v>
      </c>
    </row>
    <row r="10" spans="1:36" ht="15.75" customHeight="1">
      <c r="A10" s="114"/>
      <c r="B10" s="116"/>
      <c r="C10" s="25"/>
      <c r="D10" s="26" t="s">
        <v>33</v>
      </c>
      <c r="E10" s="27"/>
      <c r="F10" s="79">
        <v>6</v>
      </c>
      <c r="G10" s="80" t="s">
        <v>675</v>
      </c>
      <c r="H10" s="81">
        <v>10</v>
      </c>
      <c r="I10" s="79">
        <v>5</v>
      </c>
      <c r="J10" s="80" t="s">
        <v>687</v>
      </c>
      <c r="K10" s="81">
        <v>20</v>
      </c>
      <c r="L10" s="111"/>
      <c r="M10" s="112"/>
      <c r="N10" s="113"/>
      <c r="O10" s="79">
        <v>3</v>
      </c>
      <c r="P10" s="80" t="s">
        <v>589</v>
      </c>
      <c r="Q10" s="81">
        <v>12</v>
      </c>
      <c r="R10" s="85">
        <v>16</v>
      </c>
      <c r="S10" s="86" t="s">
        <v>599</v>
      </c>
      <c r="T10" s="87">
        <v>4</v>
      </c>
      <c r="U10" s="85">
        <v>16</v>
      </c>
      <c r="V10" s="86" t="s">
        <v>582</v>
      </c>
      <c r="W10" s="87">
        <v>4</v>
      </c>
      <c r="X10" s="79">
        <v>6</v>
      </c>
      <c r="Y10" s="80" t="s">
        <v>664</v>
      </c>
      <c r="Z10" s="81">
        <v>8</v>
      </c>
      <c r="AA10" s="85">
        <v>10</v>
      </c>
      <c r="AB10" s="86" t="s">
        <v>606</v>
      </c>
      <c r="AC10" s="87">
        <v>9</v>
      </c>
      <c r="AD10" s="105"/>
      <c r="AE10" s="103"/>
      <c r="AF10" s="103"/>
      <c r="AG10" s="103"/>
      <c r="AH10" s="103"/>
      <c r="AI10" s="103"/>
      <c r="AJ10" s="103"/>
    </row>
    <row r="11" spans="1:36" ht="15.75" customHeight="1">
      <c r="A11" s="114">
        <v>5</v>
      </c>
      <c r="B11" s="117" t="str">
        <f>IF(データ２!B10="","",VLOOKUP(A11,データ２!$A$2:$B$162,2))</f>
        <v>興宮ファイターズ</v>
      </c>
      <c r="C11" s="76"/>
      <c r="D11" s="77"/>
      <c r="E11" s="78"/>
      <c r="F11" s="76"/>
      <c r="G11" s="77"/>
      <c r="H11" s="78"/>
      <c r="I11" s="82"/>
      <c r="J11" s="83"/>
      <c r="K11" s="84"/>
      <c r="L11" s="82"/>
      <c r="M11" s="83"/>
      <c r="N11" s="84"/>
      <c r="O11" s="108" t="s">
        <v>32</v>
      </c>
      <c r="P11" s="109"/>
      <c r="Q11" s="110"/>
      <c r="R11" s="82"/>
      <c r="S11" s="83"/>
      <c r="T11" s="84"/>
      <c r="U11" s="76"/>
      <c r="V11" s="77"/>
      <c r="W11" s="78"/>
      <c r="X11" s="76"/>
      <c r="Y11" s="77"/>
      <c r="Z11" s="78"/>
      <c r="AA11" s="76"/>
      <c r="AB11" s="77"/>
      <c r="AC11" s="78"/>
      <c r="AD11" s="104">
        <f>COUNTIF(C11:AC12,"○")</f>
        <v>3</v>
      </c>
      <c r="AE11" s="102">
        <f>COUNTIF(C11:AC12,"●")</f>
        <v>5</v>
      </c>
      <c r="AF11" s="102">
        <f>COUNTIF(C11:AC12,"△")</f>
        <v>0</v>
      </c>
      <c r="AG11" s="102">
        <f>+AD11*3+AF11*1</f>
        <v>9</v>
      </c>
      <c r="AH11" s="102">
        <v>49</v>
      </c>
      <c r="AI11" s="102">
        <v>46</v>
      </c>
      <c r="AJ11" s="102">
        <v>5</v>
      </c>
    </row>
    <row r="12" spans="1:36" ht="15.75" customHeight="1">
      <c r="A12" s="114"/>
      <c r="B12" s="118"/>
      <c r="C12" s="79">
        <v>1</v>
      </c>
      <c r="D12" s="80" t="s">
        <v>598</v>
      </c>
      <c r="E12" s="81">
        <v>9</v>
      </c>
      <c r="F12" s="79">
        <v>2</v>
      </c>
      <c r="G12" s="80" t="s">
        <v>691</v>
      </c>
      <c r="H12" s="81">
        <v>5</v>
      </c>
      <c r="I12" s="85">
        <v>7</v>
      </c>
      <c r="J12" s="86" t="s">
        <v>585</v>
      </c>
      <c r="K12" s="87">
        <v>3</v>
      </c>
      <c r="L12" s="85">
        <v>12</v>
      </c>
      <c r="M12" s="86" t="s">
        <v>588</v>
      </c>
      <c r="N12" s="87">
        <v>3</v>
      </c>
      <c r="O12" s="111"/>
      <c r="P12" s="112"/>
      <c r="Q12" s="113"/>
      <c r="R12" s="85">
        <v>15</v>
      </c>
      <c r="S12" s="86" t="s">
        <v>606</v>
      </c>
      <c r="T12" s="87">
        <v>4</v>
      </c>
      <c r="U12" s="79">
        <v>6</v>
      </c>
      <c r="V12" s="80" t="s">
        <v>660</v>
      </c>
      <c r="W12" s="81">
        <v>7</v>
      </c>
      <c r="X12" s="79">
        <v>1</v>
      </c>
      <c r="Y12" s="80" t="s">
        <v>610</v>
      </c>
      <c r="Z12" s="81">
        <v>9</v>
      </c>
      <c r="AA12" s="79">
        <v>2</v>
      </c>
      <c r="AB12" s="80" t="s">
        <v>665</v>
      </c>
      <c r="AC12" s="81">
        <v>9</v>
      </c>
      <c r="AD12" s="105"/>
      <c r="AE12" s="103"/>
      <c r="AF12" s="103"/>
      <c r="AG12" s="103"/>
      <c r="AH12" s="103"/>
      <c r="AI12" s="103"/>
      <c r="AJ12" s="103"/>
    </row>
    <row r="13" spans="1:36" ht="15.75" customHeight="1">
      <c r="A13" s="114">
        <v>6</v>
      </c>
      <c r="B13" s="125" t="str">
        <f>IF(データ２!B12="","",VLOOKUP(A13,データ２!$A$2:$B$162,2))</f>
        <v>入谷レッズ</v>
      </c>
      <c r="C13" s="76"/>
      <c r="D13" s="77"/>
      <c r="E13" s="78"/>
      <c r="F13" s="76"/>
      <c r="G13" s="77"/>
      <c r="H13" s="78"/>
      <c r="I13" s="76"/>
      <c r="J13" s="77"/>
      <c r="K13" s="78"/>
      <c r="L13" s="76"/>
      <c r="M13" s="77"/>
      <c r="N13" s="78"/>
      <c r="O13" s="76"/>
      <c r="P13" s="77"/>
      <c r="Q13" s="78"/>
      <c r="R13" s="108" t="s">
        <v>32</v>
      </c>
      <c r="S13" s="109"/>
      <c r="T13" s="110"/>
      <c r="U13" s="76"/>
      <c r="V13" s="77"/>
      <c r="W13" s="78"/>
      <c r="X13" s="22" t="s">
        <v>34</v>
      </c>
      <c r="Y13" s="23" t="s">
        <v>33</v>
      </c>
      <c r="Z13" s="24">
        <v>28</v>
      </c>
      <c r="AA13" s="76"/>
      <c r="AB13" s="77"/>
      <c r="AC13" s="78"/>
      <c r="AD13" s="104">
        <f>COUNTIF(C13:AC14,"○")</f>
        <v>0</v>
      </c>
      <c r="AE13" s="102">
        <v>7</v>
      </c>
      <c r="AF13" s="102">
        <f>COUNTIF(C13:AC14,"△")</f>
        <v>0</v>
      </c>
      <c r="AG13" s="102">
        <f>+AD13*3+AF13*1</f>
        <v>0</v>
      </c>
      <c r="AH13" s="102">
        <v>87</v>
      </c>
      <c r="AI13" s="102">
        <v>26</v>
      </c>
      <c r="AJ13" s="106">
        <v>9</v>
      </c>
    </row>
    <row r="14" spans="1:36" ht="15.75" customHeight="1">
      <c r="A14" s="114"/>
      <c r="B14" s="126"/>
      <c r="C14" s="79">
        <v>3</v>
      </c>
      <c r="D14" s="80" t="s">
        <v>593</v>
      </c>
      <c r="E14" s="81">
        <v>20</v>
      </c>
      <c r="F14" s="79">
        <v>1</v>
      </c>
      <c r="G14" s="80" t="s">
        <v>634</v>
      </c>
      <c r="H14" s="81">
        <v>11</v>
      </c>
      <c r="I14" s="79">
        <v>2</v>
      </c>
      <c r="J14" s="80" t="s">
        <v>580</v>
      </c>
      <c r="K14" s="81">
        <v>9</v>
      </c>
      <c r="L14" s="79">
        <v>4</v>
      </c>
      <c r="M14" s="80" t="s">
        <v>598</v>
      </c>
      <c r="N14" s="81">
        <v>16</v>
      </c>
      <c r="O14" s="79">
        <v>4</v>
      </c>
      <c r="P14" s="80" t="s">
        <v>607</v>
      </c>
      <c r="Q14" s="81">
        <v>15</v>
      </c>
      <c r="R14" s="111"/>
      <c r="S14" s="112"/>
      <c r="T14" s="113"/>
      <c r="U14" s="79">
        <v>7</v>
      </c>
      <c r="V14" s="80" t="s">
        <v>665</v>
      </c>
      <c r="W14" s="81">
        <v>8</v>
      </c>
      <c r="X14" s="25"/>
      <c r="Y14" s="26" t="s">
        <v>33</v>
      </c>
      <c r="Z14" s="27"/>
      <c r="AA14" s="79">
        <v>5</v>
      </c>
      <c r="AB14" s="80" t="s">
        <v>676</v>
      </c>
      <c r="AC14" s="81">
        <v>8</v>
      </c>
      <c r="AD14" s="105"/>
      <c r="AE14" s="103"/>
      <c r="AF14" s="103"/>
      <c r="AG14" s="103"/>
      <c r="AH14" s="103"/>
      <c r="AI14" s="103"/>
      <c r="AJ14" s="107"/>
    </row>
    <row r="15" spans="1:36" ht="15.75" customHeight="1">
      <c r="A15" s="114">
        <v>7</v>
      </c>
      <c r="B15" s="115" t="str">
        <f>IF(データ２!B14="","",VLOOKUP(A15,データ２!$A$2:$B$162,2))</f>
        <v>葛飾アニマルズ</v>
      </c>
      <c r="C15" s="76"/>
      <c r="D15" s="77"/>
      <c r="E15" s="78"/>
      <c r="F15" s="76"/>
      <c r="G15" s="77"/>
      <c r="H15" s="78"/>
      <c r="I15" s="22" t="s">
        <v>34</v>
      </c>
      <c r="J15" s="23" t="s">
        <v>33</v>
      </c>
      <c r="K15" s="24">
        <v>3</v>
      </c>
      <c r="L15" s="76"/>
      <c r="M15" s="77"/>
      <c r="N15" s="78"/>
      <c r="O15" s="82"/>
      <c r="P15" s="83"/>
      <c r="Q15" s="84"/>
      <c r="R15" s="82"/>
      <c r="S15" s="83"/>
      <c r="T15" s="84"/>
      <c r="U15" s="108" t="s">
        <v>32</v>
      </c>
      <c r="V15" s="109"/>
      <c r="W15" s="110"/>
      <c r="X15" s="82"/>
      <c r="Y15" s="83"/>
      <c r="Z15" s="84"/>
      <c r="AA15" s="76"/>
      <c r="AB15" s="77"/>
      <c r="AC15" s="78"/>
      <c r="AD15" s="104">
        <f>COUNTIF(C15:AC16,"○")</f>
        <v>3</v>
      </c>
      <c r="AE15" s="102">
        <f>COUNTIF(C15:AC16,"●")</f>
        <v>4</v>
      </c>
      <c r="AF15" s="102">
        <f>COUNTIF(C15:AC16,"△")</f>
        <v>0</v>
      </c>
      <c r="AG15" s="102">
        <f>+AD15*3+AF15*1</f>
        <v>9</v>
      </c>
      <c r="AH15" s="102">
        <v>81</v>
      </c>
      <c r="AI15" s="102">
        <v>35</v>
      </c>
      <c r="AJ15" s="102">
        <v>8</v>
      </c>
    </row>
    <row r="16" spans="1:36" ht="15.75" customHeight="1">
      <c r="A16" s="114"/>
      <c r="B16" s="116"/>
      <c r="C16" s="79">
        <v>3</v>
      </c>
      <c r="D16" s="80" t="s">
        <v>583</v>
      </c>
      <c r="E16" s="81">
        <v>25</v>
      </c>
      <c r="F16" s="79">
        <v>3</v>
      </c>
      <c r="G16" s="80" t="s">
        <v>676</v>
      </c>
      <c r="H16" s="81">
        <v>7</v>
      </c>
      <c r="I16" s="25"/>
      <c r="J16" s="26" t="s">
        <v>33</v>
      </c>
      <c r="K16" s="27"/>
      <c r="L16" s="79">
        <v>4</v>
      </c>
      <c r="M16" s="80" t="s">
        <v>580</v>
      </c>
      <c r="N16" s="81">
        <v>16</v>
      </c>
      <c r="O16" s="85">
        <v>7</v>
      </c>
      <c r="P16" s="86" t="s">
        <v>659</v>
      </c>
      <c r="Q16" s="87">
        <v>6</v>
      </c>
      <c r="R16" s="85">
        <v>8</v>
      </c>
      <c r="S16" s="86" t="s">
        <v>666</v>
      </c>
      <c r="T16" s="87">
        <v>7</v>
      </c>
      <c r="U16" s="111"/>
      <c r="V16" s="112"/>
      <c r="W16" s="113"/>
      <c r="X16" s="85">
        <v>8</v>
      </c>
      <c r="Y16" s="86" t="s">
        <v>684</v>
      </c>
      <c r="Z16" s="87">
        <v>7</v>
      </c>
      <c r="AA16" s="79">
        <v>2</v>
      </c>
      <c r="AB16" s="80" t="s">
        <v>577</v>
      </c>
      <c r="AC16" s="81">
        <v>13</v>
      </c>
      <c r="AD16" s="105"/>
      <c r="AE16" s="103"/>
      <c r="AF16" s="103"/>
      <c r="AG16" s="103"/>
      <c r="AH16" s="103"/>
      <c r="AI16" s="103"/>
      <c r="AJ16" s="103"/>
    </row>
    <row r="17" spans="1:36" ht="15.75" customHeight="1">
      <c r="A17" s="114">
        <v>8</v>
      </c>
      <c r="B17" s="115" t="s">
        <v>489</v>
      </c>
      <c r="C17" s="82"/>
      <c r="D17" s="83"/>
      <c r="E17" s="84"/>
      <c r="F17" s="76"/>
      <c r="G17" s="77"/>
      <c r="H17" s="78"/>
      <c r="I17" s="88"/>
      <c r="J17" s="89"/>
      <c r="K17" s="90"/>
      <c r="L17" s="82"/>
      <c r="M17" s="83"/>
      <c r="N17" s="84"/>
      <c r="O17" s="82"/>
      <c r="P17" s="83"/>
      <c r="Q17" s="84"/>
      <c r="R17" s="22" t="s">
        <v>34</v>
      </c>
      <c r="S17" s="23" t="s">
        <v>33</v>
      </c>
      <c r="T17" s="24">
        <v>28</v>
      </c>
      <c r="U17" s="76"/>
      <c r="V17" s="77"/>
      <c r="W17" s="78"/>
      <c r="X17" s="108" t="s">
        <v>32</v>
      </c>
      <c r="Y17" s="109"/>
      <c r="Z17" s="110"/>
      <c r="AA17" s="82"/>
      <c r="AB17" s="83"/>
      <c r="AC17" s="84"/>
      <c r="AD17" s="104">
        <f>COUNTIF(C17:AC18,"○")</f>
        <v>4</v>
      </c>
      <c r="AE17" s="102">
        <f>COUNTIF(C17:AC18,"●")</f>
        <v>2</v>
      </c>
      <c r="AF17" s="102">
        <f>COUNTIF(C17:AC18,"△")</f>
        <v>1</v>
      </c>
      <c r="AG17" s="102">
        <f>+AD17*3+AF17*1</f>
        <v>13</v>
      </c>
      <c r="AH17" s="102">
        <f>+E18+H18+K18+N18+Q18+T18+W18+AC18</f>
        <v>37</v>
      </c>
      <c r="AI17" s="102">
        <f>+C18+F18+I18+L18+O18+R18+U18+AA18</f>
        <v>42</v>
      </c>
      <c r="AJ17" s="102">
        <v>3</v>
      </c>
    </row>
    <row r="18" spans="1:36" ht="15.75" customHeight="1">
      <c r="A18" s="114"/>
      <c r="B18" s="116"/>
      <c r="C18" s="85">
        <v>1</v>
      </c>
      <c r="D18" s="86" t="s">
        <v>638</v>
      </c>
      <c r="E18" s="87">
        <v>0</v>
      </c>
      <c r="F18" s="79">
        <v>3</v>
      </c>
      <c r="G18" s="80" t="s">
        <v>589</v>
      </c>
      <c r="H18" s="81">
        <v>13</v>
      </c>
      <c r="I18" s="91">
        <v>4</v>
      </c>
      <c r="J18" s="92" t="s">
        <v>689</v>
      </c>
      <c r="K18" s="93">
        <v>4</v>
      </c>
      <c r="L18" s="85">
        <v>8</v>
      </c>
      <c r="M18" s="86" t="s">
        <v>663</v>
      </c>
      <c r="N18" s="87">
        <v>6</v>
      </c>
      <c r="O18" s="85">
        <v>9</v>
      </c>
      <c r="P18" s="86" t="s">
        <v>611</v>
      </c>
      <c r="Q18" s="87">
        <v>1</v>
      </c>
      <c r="R18" s="25"/>
      <c r="S18" s="26" t="s">
        <v>33</v>
      </c>
      <c r="T18" s="27"/>
      <c r="U18" s="79">
        <v>7</v>
      </c>
      <c r="V18" s="80" t="s">
        <v>685</v>
      </c>
      <c r="W18" s="81">
        <v>8</v>
      </c>
      <c r="X18" s="111"/>
      <c r="Y18" s="112"/>
      <c r="Z18" s="113"/>
      <c r="AA18" s="85">
        <v>10</v>
      </c>
      <c r="AB18" s="86" t="s">
        <v>590</v>
      </c>
      <c r="AC18" s="87">
        <v>5</v>
      </c>
      <c r="AD18" s="105"/>
      <c r="AE18" s="103"/>
      <c r="AF18" s="103"/>
      <c r="AG18" s="103"/>
      <c r="AH18" s="103"/>
      <c r="AI18" s="103"/>
      <c r="AJ18" s="103"/>
    </row>
    <row r="19" spans="1:36" ht="15.75" customHeight="1">
      <c r="A19" s="114">
        <v>9</v>
      </c>
      <c r="B19" s="117" t="s">
        <v>560</v>
      </c>
      <c r="C19" s="76"/>
      <c r="D19" s="77"/>
      <c r="E19" s="78"/>
      <c r="F19" s="76"/>
      <c r="G19" s="77"/>
      <c r="H19" s="78"/>
      <c r="I19" s="76"/>
      <c r="J19" s="77"/>
      <c r="K19" s="78"/>
      <c r="L19" s="76"/>
      <c r="M19" s="77"/>
      <c r="N19" s="78"/>
      <c r="O19" s="82"/>
      <c r="P19" s="83"/>
      <c r="Q19" s="84"/>
      <c r="R19" s="82"/>
      <c r="S19" s="83"/>
      <c r="T19" s="84"/>
      <c r="U19" s="82"/>
      <c r="V19" s="83"/>
      <c r="W19" s="84"/>
      <c r="X19" s="76"/>
      <c r="Y19" s="77"/>
      <c r="Z19" s="78"/>
      <c r="AA19" s="108" t="s">
        <v>32</v>
      </c>
      <c r="AB19" s="109"/>
      <c r="AC19" s="110"/>
      <c r="AD19" s="104">
        <f>COUNTIF(C19:AC20,"○")</f>
        <v>3</v>
      </c>
      <c r="AE19" s="102">
        <f>COUNTIF(C19:AC20,"●")</f>
        <v>5</v>
      </c>
      <c r="AF19" s="102">
        <f>COUNTIF(C19:AC20,"△")</f>
        <v>0</v>
      </c>
      <c r="AG19" s="102">
        <f>+AD19*3+AF19*1</f>
        <v>9</v>
      </c>
      <c r="AH19" s="102">
        <v>55</v>
      </c>
      <c r="AI19" s="102">
        <v>54</v>
      </c>
      <c r="AJ19" s="102">
        <v>6</v>
      </c>
    </row>
    <row r="20" spans="1:36" ht="15.75" customHeight="1">
      <c r="A20" s="114"/>
      <c r="B20" s="118"/>
      <c r="C20" s="79">
        <v>3</v>
      </c>
      <c r="D20" s="80" t="s">
        <v>580</v>
      </c>
      <c r="E20" s="81">
        <v>9</v>
      </c>
      <c r="F20" s="79">
        <v>2</v>
      </c>
      <c r="G20" s="80" t="s">
        <v>640</v>
      </c>
      <c r="H20" s="81">
        <v>11</v>
      </c>
      <c r="I20" s="79">
        <v>5</v>
      </c>
      <c r="J20" s="80" t="s">
        <v>610</v>
      </c>
      <c r="K20" s="81">
        <v>6</v>
      </c>
      <c r="L20" s="79">
        <v>9</v>
      </c>
      <c r="M20" s="80" t="s">
        <v>607</v>
      </c>
      <c r="N20" s="81">
        <v>10</v>
      </c>
      <c r="O20" s="85">
        <v>9</v>
      </c>
      <c r="P20" s="86" t="s">
        <v>666</v>
      </c>
      <c r="Q20" s="87">
        <v>2</v>
      </c>
      <c r="R20" s="85">
        <v>8</v>
      </c>
      <c r="S20" s="86" t="s">
        <v>677</v>
      </c>
      <c r="T20" s="87">
        <v>5</v>
      </c>
      <c r="U20" s="85">
        <v>13</v>
      </c>
      <c r="V20" s="86" t="s">
        <v>578</v>
      </c>
      <c r="W20" s="87">
        <v>2</v>
      </c>
      <c r="X20" s="79">
        <v>5</v>
      </c>
      <c r="Y20" s="80" t="s">
        <v>589</v>
      </c>
      <c r="Z20" s="81">
        <v>10</v>
      </c>
      <c r="AA20" s="111"/>
      <c r="AB20" s="112"/>
      <c r="AC20" s="113"/>
      <c r="AD20" s="105"/>
      <c r="AE20" s="103"/>
      <c r="AF20" s="103"/>
      <c r="AG20" s="103"/>
      <c r="AH20" s="103"/>
      <c r="AI20" s="103"/>
      <c r="AJ20" s="103"/>
    </row>
    <row r="21" spans="1:32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32</v>
      </c>
      <c r="AE21" s="16">
        <v>32</v>
      </c>
      <c r="AF21" s="16">
        <f>SUM(AF3:AF20)</f>
        <v>2</v>
      </c>
    </row>
    <row r="22" spans="1:32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2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0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2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2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2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2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2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2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2" ht="13.5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2" ht="13.5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2:29" ht="13.5">
      <c r="B32" s="10" t="str">
        <f>+データ１!$B$2</f>
        <v>2015/2/5</v>
      </c>
      <c r="C32" s="7" t="str">
        <f>+データ１!$B$4</f>
        <v>２０１５年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36" ht="129.75" customHeight="1">
      <c r="B33" s="11" t="str">
        <f>+データ１!B8</f>
        <v>スーパーリ－グ 　　                  　　　 第９回大会  　　　        　　Ｂブロック     　　              ２０１５</v>
      </c>
      <c r="C33" s="122" t="str">
        <f>+IF(B34="","",+B34)</f>
        <v>品川ツインバード</v>
      </c>
      <c r="D33" s="123"/>
      <c r="E33" s="124"/>
      <c r="F33" s="119" t="str">
        <f>+IF(B36="","",+B36)</f>
        <v>鎌倉ヴィクトリー</v>
      </c>
      <c r="G33" s="120"/>
      <c r="H33" s="121"/>
      <c r="I33" s="122" t="str">
        <f>+IF(B38="","",+B38)</f>
        <v>船四アタックス</v>
      </c>
      <c r="J33" s="123"/>
      <c r="K33" s="124"/>
      <c r="L33" s="122" t="str">
        <f>+IF(B40="","",+B40)</f>
        <v>東王ジュニア</v>
      </c>
      <c r="M33" s="123"/>
      <c r="N33" s="124"/>
      <c r="O33" s="119" t="str">
        <f>+IF(B42="","",+B42)</f>
        <v>高島エイト</v>
      </c>
      <c r="P33" s="120"/>
      <c r="Q33" s="121"/>
      <c r="R33" s="119" t="str">
        <f>+IF(B44="","",+B44)</f>
        <v>桃五少年野球クラブ</v>
      </c>
      <c r="S33" s="120"/>
      <c r="T33" s="121"/>
      <c r="U33" s="122" t="str">
        <f>+IF(B46="","",+B46)</f>
        <v>レッドファイヤーズ</v>
      </c>
      <c r="V33" s="123"/>
      <c r="W33" s="124"/>
      <c r="X33" s="119" t="str">
        <f>+IF(B48="","",+B48)</f>
        <v>大森ファイターズ</v>
      </c>
      <c r="Y33" s="120"/>
      <c r="Z33" s="121"/>
      <c r="AA33" s="122" t="str">
        <f>+IF(B50="","",+B50)</f>
        <v>新宿サニー</v>
      </c>
      <c r="AB33" s="123"/>
      <c r="AC33" s="124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2" t="s">
        <v>22</v>
      </c>
    </row>
    <row r="34" spans="1:36" ht="15.75" customHeight="1">
      <c r="A34" s="114">
        <v>10</v>
      </c>
      <c r="B34" s="115" t="str">
        <f>IF(データ２!B20="","",VLOOKUP(A34,データ２!$A$2:$B$162,2))</f>
        <v>品川ツインバード</v>
      </c>
      <c r="C34" s="108" t="s">
        <v>32</v>
      </c>
      <c r="D34" s="109"/>
      <c r="E34" s="110"/>
      <c r="F34" s="82"/>
      <c r="G34" s="83"/>
      <c r="H34" s="84"/>
      <c r="I34" s="82"/>
      <c r="J34" s="83"/>
      <c r="K34" s="84"/>
      <c r="L34" s="22" t="s">
        <v>312</v>
      </c>
      <c r="M34" s="23" t="s">
        <v>33</v>
      </c>
      <c r="N34" s="24">
        <v>29</v>
      </c>
      <c r="O34" s="76"/>
      <c r="P34" s="77"/>
      <c r="Q34" s="78"/>
      <c r="R34" s="82"/>
      <c r="S34" s="83"/>
      <c r="T34" s="84"/>
      <c r="U34" s="82"/>
      <c r="V34" s="83"/>
      <c r="W34" s="84"/>
      <c r="X34" s="82"/>
      <c r="Y34" s="83"/>
      <c r="Z34" s="84"/>
      <c r="AA34" s="82"/>
      <c r="AB34" s="83"/>
      <c r="AC34" s="84"/>
      <c r="AD34" s="104">
        <f>COUNTIF(C34:AC35,"○")</f>
        <v>6</v>
      </c>
      <c r="AE34" s="102">
        <f>COUNTIF(C34:AC35,"●")</f>
        <v>1</v>
      </c>
      <c r="AF34" s="102">
        <f>COUNTIF(C34:AC35,"△")</f>
        <v>0</v>
      </c>
      <c r="AG34" s="102">
        <f>+AD34*3+AF34*1</f>
        <v>18</v>
      </c>
      <c r="AH34" s="102">
        <v>35</v>
      </c>
      <c r="AI34" s="102">
        <v>69</v>
      </c>
      <c r="AJ34" s="102">
        <v>2</v>
      </c>
    </row>
    <row r="35" spans="1:36" ht="15.75" customHeight="1">
      <c r="A35" s="114"/>
      <c r="B35" s="116"/>
      <c r="C35" s="111"/>
      <c r="D35" s="112"/>
      <c r="E35" s="113"/>
      <c r="F35" s="85">
        <v>7</v>
      </c>
      <c r="G35" s="86" t="s">
        <v>686</v>
      </c>
      <c r="H35" s="87">
        <v>6</v>
      </c>
      <c r="I35" s="85">
        <v>11</v>
      </c>
      <c r="J35" s="86" t="s">
        <v>654</v>
      </c>
      <c r="K35" s="87">
        <v>5</v>
      </c>
      <c r="L35" s="25"/>
      <c r="M35" s="26" t="s">
        <v>33</v>
      </c>
      <c r="N35" s="27"/>
      <c r="O35" s="79">
        <v>5</v>
      </c>
      <c r="P35" s="80" t="s">
        <v>575</v>
      </c>
      <c r="Q35" s="81">
        <v>6</v>
      </c>
      <c r="R35" s="85">
        <v>7</v>
      </c>
      <c r="S35" s="86" t="s">
        <v>588</v>
      </c>
      <c r="T35" s="87">
        <v>6</v>
      </c>
      <c r="U35" s="85">
        <v>14</v>
      </c>
      <c r="V35" s="86" t="s">
        <v>592</v>
      </c>
      <c r="W35" s="87">
        <v>1</v>
      </c>
      <c r="X35" s="85">
        <v>11</v>
      </c>
      <c r="Y35" s="86" t="s">
        <v>668</v>
      </c>
      <c r="Z35" s="87">
        <v>9</v>
      </c>
      <c r="AA35" s="85">
        <v>14</v>
      </c>
      <c r="AB35" s="86" t="s">
        <v>677</v>
      </c>
      <c r="AC35" s="87">
        <v>2</v>
      </c>
      <c r="AD35" s="105"/>
      <c r="AE35" s="103"/>
      <c r="AF35" s="103"/>
      <c r="AG35" s="103"/>
      <c r="AH35" s="103"/>
      <c r="AI35" s="103"/>
      <c r="AJ35" s="103"/>
    </row>
    <row r="36" spans="1:36" ht="15.75" customHeight="1">
      <c r="A36" s="114">
        <v>11</v>
      </c>
      <c r="B36" s="117" t="str">
        <f>IF(データ２!B22="","",VLOOKUP(A36,データ２!$A$2:$B$162,2))</f>
        <v>鎌倉ヴィクトリー</v>
      </c>
      <c r="C36" s="76"/>
      <c r="D36" s="77"/>
      <c r="E36" s="78"/>
      <c r="F36" s="108" t="s">
        <v>32</v>
      </c>
      <c r="G36" s="109"/>
      <c r="H36" s="110"/>
      <c r="I36" s="88"/>
      <c r="J36" s="89"/>
      <c r="K36" s="90"/>
      <c r="L36" s="82"/>
      <c r="M36" s="83"/>
      <c r="N36" s="84"/>
      <c r="O36" s="76"/>
      <c r="P36" s="77"/>
      <c r="Q36" s="78"/>
      <c r="R36" s="82"/>
      <c r="S36" s="83"/>
      <c r="T36" s="84"/>
      <c r="U36" s="82"/>
      <c r="V36" s="83"/>
      <c r="W36" s="84"/>
      <c r="X36" s="82"/>
      <c r="Y36" s="83"/>
      <c r="Z36" s="84"/>
      <c r="AA36" s="82"/>
      <c r="AB36" s="83"/>
      <c r="AC36" s="84"/>
      <c r="AD36" s="104">
        <f>COUNTIF(C36:AC37,"○")</f>
        <v>5</v>
      </c>
      <c r="AE36" s="102">
        <f>COUNTIF(C36:AC37,"●")</f>
        <v>2</v>
      </c>
      <c r="AF36" s="102">
        <f>COUNTIF(C36:AC37,"△")</f>
        <v>1</v>
      </c>
      <c r="AG36" s="102">
        <f>+AD36*3+AF36*1</f>
        <v>16</v>
      </c>
      <c r="AH36" s="102">
        <v>52</v>
      </c>
      <c r="AI36" s="102">
        <v>93</v>
      </c>
      <c r="AJ36" s="102">
        <v>3</v>
      </c>
    </row>
    <row r="37" spans="1:36" ht="15.75" customHeight="1">
      <c r="A37" s="114"/>
      <c r="B37" s="118"/>
      <c r="C37" s="79">
        <v>6</v>
      </c>
      <c r="D37" s="80" t="s">
        <v>687</v>
      </c>
      <c r="E37" s="81">
        <v>7</v>
      </c>
      <c r="F37" s="111"/>
      <c r="G37" s="112"/>
      <c r="H37" s="113"/>
      <c r="I37" s="91">
        <v>7</v>
      </c>
      <c r="J37" s="92" t="s">
        <v>579</v>
      </c>
      <c r="K37" s="93">
        <v>7</v>
      </c>
      <c r="L37" s="85">
        <v>10</v>
      </c>
      <c r="M37" s="86" t="s">
        <v>654</v>
      </c>
      <c r="N37" s="87">
        <v>7</v>
      </c>
      <c r="O37" s="79">
        <v>5</v>
      </c>
      <c r="P37" s="80" t="s">
        <v>647</v>
      </c>
      <c r="Q37" s="81">
        <v>12</v>
      </c>
      <c r="R37" s="85">
        <v>12</v>
      </c>
      <c r="S37" s="86" t="s">
        <v>635</v>
      </c>
      <c r="T37" s="87">
        <v>2</v>
      </c>
      <c r="U37" s="85">
        <v>36</v>
      </c>
      <c r="V37" s="86" t="s">
        <v>606</v>
      </c>
      <c r="W37" s="87">
        <v>7</v>
      </c>
      <c r="X37" s="85">
        <v>8</v>
      </c>
      <c r="Y37" s="86" t="s">
        <v>674</v>
      </c>
      <c r="Z37" s="87">
        <v>7</v>
      </c>
      <c r="AA37" s="85">
        <v>9</v>
      </c>
      <c r="AB37" s="86" t="s">
        <v>582</v>
      </c>
      <c r="AC37" s="87">
        <v>3</v>
      </c>
      <c r="AD37" s="105"/>
      <c r="AE37" s="103"/>
      <c r="AF37" s="103"/>
      <c r="AG37" s="103"/>
      <c r="AH37" s="103"/>
      <c r="AI37" s="103"/>
      <c r="AJ37" s="103"/>
    </row>
    <row r="38" spans="1:36" ht="15.75" customHeight="1">
      <c r="A38" s="114">
        <v>12</v>
      </c>
      <c r="B38" s="115" t="str">
        <f>IF(データ２!B24="","",VLOOKUP(A38,データ２!$A$2:$B$162,2))</f>
        <v>船四アタックス</v>
      </c>
      <c r="C38" s="76"/>
      <c r="D38" s="77"/>
      <c r="E38" s="78"/>
      <c r="F38" s="88"/>
      <c r="G38" s="89"/>
      <c r="H38" s="90"/>
      <c r="I38" s="108" t="s">
        <v>32</v>
      </c>
      <c r="J38" s="109"/>
      <c r="K38" s="110"/>
      <c r="L38" s="76"/>
      <c r="M38" s="77"/>
      <c r="N38" s="78"/>
      <c r="O38" s="76"/>
      <c r="P38" s="77"/>
      <c r="Q38" s="78"/>
      <c r="R38" s="76"/>
      <c r="S38" s="77"/>
      <c r="T38" s="78"/>
      <c r="U38" s="82"/>
      <c r="V38" s="83"/>
      <c r="W38" s="84"/>
      <c r="X38" s="76"/>
      <c r="Y38" s="77"/>
      <c r="Z38" s="78"/>
      <c r="AA38" s="82"/>
      <c r="AB38" s="83"/>
      <c r="AC38" s="84"/>
      <c r="AD38" s="104">
        <f>COUNTIF(C38:AC39,"○")</f>
        <v>2</v>
      </c>
      <c r="AE38" s="102">
        <f>COUNTIF(C38:AC39,"●")</f>
        <v>5</v>
      </c>
      <c r="AF38" s="102">
        <f>COUNTIF(C38:AC39,"△")</f>
        <v>1</v>
      </c>
      <c r="AG38" s="102">
        <f>+AD38*3+AF38*1</f>
        <v>7</v>
      </c>
      <c r="AH38" s="102">
        <v>74</v>
      </c>
      <c r="AI38" s="102">
        <v>41</v>
      </c>
      <c r="AJ38" s="102">
        <v>7</v>
      </c>
    </row>
    <row r="39" spans="1:36" ht="15.75" customHeight="1">
      <c r="A39" s="114"/>
      <c r="B39" s="116"/>
      <c r="C39" s="79">
        <v>5</v>
      </c>
      <c r="D39" s="80" t="s">
        <v>655</v>
      </c>
      <c r="E39" s="81">
        <v>11</v>
      </c>
      <c r="F39" s="91">
        <v>7</v>
      </c>
      <c r="G39" s="92" t="s">
        <v>579</v>
      </c>
      <c r="H39" s="93">
        <v>7</v>
      </c>
      <c r="I39" s="111"/>
      <c r="J39" s="112"/>
      <c r="K39" s="113"/>
      <c r="L39" s="79">
        <v>0</v>
      </c>
      <c r="M39" s="80" t="s">
        <v>580</v>
      </c>
      <c r="N39" s="81">
        <v>14</v>
      </c>
      <c r="O39" s="79">
        <v>0</v>
      </c>
      <c r="P39" s="80" t="s">
        <v>632</v>
      </c>
      <c r="Q39" s="81">
        <v>25</v>
      </c>
      <c r="R39" s="79">
        <v>4</v>
      </c>
      <c r="S39" s="80" t="s">
        <v>682</v>
      </c>
      <c r="T39" s="81">
        <v>5</v>
      </c>
      <c r="U39" s="85">
        <v>16</v>
      </c>
      <c r="V39" s="86" t="s">
        <v>681</v>
      </c>
      <c r="W39" s="87">
        <v>2</v>
      </c>
      <c r="X39" s="79">
        <v>1</v>
      </c>
      <c r="Y39" s="80" t="s">
        <v>687</v>
      </c>
      <c r="Z39" s="81">
        <v>8</v>
      </c>
      <c r="AA39" s="85">
        <v>8</v>
      </c>
      <c r="AB39" s="86" t="s">
        <v>603</v>
      </c>
      <c r="AC39" s="87">
        <v>2</v>
      </c>
      <c r="AD39" s="105"/>
      <c r="AE39" s="103"/>
      <c r="AF39" s="103"/>
      <c r="AG39" s="103"/>
      <c r="AH39" s="103"/>
      <c r="AI39" s="103"/>
      <c r="AJ39" s="103"/>
    </row>
    <row r="40" spans="1:36" ht="15.75" customHeight="1">
      <c r="A40" s="114">
        <v>13</v>
      </c>
      <c r="B40" s="115" t="str">
        <f>IF(データ２!B26="","",VLOOKUP(A40,データ２!$A$2:$B$162,2))</f>
        <v>東王ジュニア</v>
      </c>
      <c r="C40" s="22" t="s">
        <v>312</v>
      </c>
      <c r="D40" s="23" t="s">
        <v>33</v>
      </c>
      <c r="E40" s="24">
        <v>29</v>
      </c>
      <c r="F40" s="76"/>
      <c r="G40" s="77"/>
      <c r="H40" s="78"/>
      <c r="I40" s="82"/>
      <c r="J40" s="83"/>
      <c r="K40" s="84"/>
      <c r="L40" s="108" t="s">
        <v>32</v>
      </c>
      <c r="M40" s="109"/>
      <c r="N40" s="110"/>
      <c r="O40" s="76"/>
      <c r="P40" s="77"/>
      <c r="Q40" s="78"/>
      <c r="R40" s="82"/>
      <c r="S40" s="83"/>
      <c r="T40" s="84"/>
      <c r="U40" s="82"/>
      <c r="V40" s="83"/>
      <c r="W40" s="84"/>
      <c r="X40" s="82"/>
      <c r="Y40" s="83"/>
      <c r="Z40" s="84"/>
      <c r="AA40" s="82"/>
      <c r="AB40" s="83"/>
      <c r="AC40" s="84"/>
      <c r="AD40" s="104">
        <f>COUNTIF(C40:AC41,"○")</f>
        <v>5</v>
      </c>
      <c r="AE40" s="102">
        <f>COUNTIF(C40:AC41,"●")</f>
        <v>2</v>
      </c>
      <c r="AF40" s="102">
        <f>COUNTIF(C40:AC41,"△")</f>
        <v>0</v>
      </c>
      <c r="AG40" s="102">
        <f>+AD40*3+AF40*1</f>
        <v>15</v>
      </c>
      <c r="AH40" s="102">
        <v>36</v>
      </c>
      <c r="AI40" s="102">
        <v>81</v>
      </c>
      <c r="AJ40" s="102">
        <v>4</v>
      </c>
    </row>
    <row r="41" spans="1:36" ht="15.75" customHeight="1">
      <c r="A41" s="114"/>
      <c r="B41" s="116"/>
      <c r="C41" s="25"/>
      <c r="D41" s="26" t="s">
        <v>33</v>
      </c>
      <c r="E41" s="27"/>
      <c r="F41" s="79">
        <v>7</v>
      </c>
      <c r="G41" s="80" t="s">
        <v>655</v>
      </c>
      <c r="H41" s="81">
        <v>10</v>
      </c>
      <c r="I41" s="85">
        <v>14</v>
      </c>
      <c r="J41" s="86" t="s">
        <v>582</v>
      </c>
      <c r="K41" s="87">
        <v>0</v>
      </c>
      <c r="L41" s="111"/>
      <c r="M41" s="112"/>
      <c r="N41" s="113"/>
      <c r="O41" s="79">
        <v>7</v>
      </c>
      <c r="P41" s="80" t="s">
        <v>610</v>
      </c>
      <c r="Q41" s="81">
        <v>12</v>
      </c>
      <c r="R41" s="85">
        <v>10</v>
      </c>
      <c r="S41" s="86" t="s">
        <v>588</v>
      </c>
      <c r="T41" s="87">
        <v>3</v>
      </c>
      <c r="U41" s="85">
        <v>19</v>
      </c>
      <c r="V41" s="86" t="s">
        <v>681</v>
      </c>
      <c r="W41" s="87">
        <v>4</v>
      </c>
      <c r="X41" s="85">
        <v>8</v>
      </c>
      <c r="Y41" s="86" t="s">
        <v>603</v>
      </c>
      <c r="Z41" s="87">
        <v>5</v>
      </c>
      <c r="AA41" s="85">
        <v>16</v>
      </c>
      <c r="AB41" s="86" t="s">
        <v>606</v>
      </c>
      <c r="AC41" s="87">
        <v>2</v>
      </c>
      <c r="AD41" s="105"/>
      <c r="AE41" s="103"/>
      <c r="AF41" s="103"/>
      <c r="AG41" s="103"/>
      <c r="AH41" s="103"/>
      <c r="AI41" s="103"/>
      <c r="AJ41" s="103"/>
    </row>
    <row r="42" spans="1:36" ht="15.75" customHeight="1">
      <c r="A42" s="114">
        <v>14</v>
      </c>
      <c r="B42" s="117" t="str">
        <f>IF(データ２!B28="","",VLOOKUP(A42,データ２!$A$2:$B$162,2))</f>
        <v>高島エイト</v>
      </c>
      <c r="C42" s="82"/>
      <c r="D42" s="83"/>
      <c r="E42" s="84"/>
      <c r="F42" s="82"/>
      <c r="G42" s="83"/>
      <c r="H42" s="84"/>
      <c r="I42" s="82"/>
      <c r="J42" s="83"/>
      <c r="K42" s="84"/>
      <c r="L42" s="82"/>
      <c r="M42" s="83"/>
      <c r="N42" s="84"/>
      <c r="O42" s="108" t="s">
        <v>32</v>
      </c>
      <c r="P42" s="109"/>
      <c r="Q42" s="110"/>
      <c r="R42" s="82"/>
      <c r="S42" s="83"/>
      <c r="T42" s="84"/>
      <c r="U42" s="82"/>
      <c r="V42" s="83"/>
      <c r="W42" s="84"/>
      <c r="X42" s="82"/>
      <c r="Y42" s="83"/>
      <c r="Z42" s="84"/>
      <c r="AA42" s="82"/>
      <c r="AB42" s="83"/>
      <c r="AC42" s="84"/>
      <c r="AD42" s="104">
        <f>COUNTIF(C42:AC43,"○")</f>
        <v>8</v>
      </c>
      <c r="AE42" s="102">
        <f>COUNTIF(C42:AC43,"●")</f>
        <v>0</v>
      </c>
      <c r="AF42" s="102">
        <f>COUNTIF(C42:AC43,"△")</f>
        <v>0</v>
      </c>
      <c r="AG42" s="102">
        <f>+AD42*3+AF42*1</f>
        <v>24</v>
      </c>
      <c r="AH42" s="102">
        <v>32</v>
      </c>
      <c r="AI42" s="102">
        <v>105</v>
      </c>
      <c r="AJ42" s="106">
        <v>1</v>
      </c>
    </row>
    <row r="43" spans="1:36" ht="15.75" customHeight="1">
      <c r="A43" s="114"/>
      <c r="B43" s="118"/>
      <c r="C43" s="85">
        <v>6</v>
      </c>
      <c r="D43" s="86" t="s">
        <v>576</v>
      </c>
      <c r="E43" s="87">
        <v>5</v>
      </c>
      <c r="F43" s="85">
        <v>12</v>
      </c>
      <c r="G43" s="86" t="s">
        <v>648</v>
      </c>
      <c r="H43" s="87">
        <v>5</v>
      </c>
      <c r="I43" s="85">
        <v>25</v>
      </c>
      <c r="J43" s="86" t="s">
        <v>631</v>
      </c>
      <c r="K43" s="87">
        <v>0</v>
      </c>
      <c r="L43" s="85">
        <v>12</v>
      </c>
      <c r="M43" s="86" t="s">
        <v>611</v>
      </c>
      <c r="N43" s="87">
        <v>7</v>
      </c>
      <c r="O43" s="111"/>
      <c r="P43" s="112"/>
      <c r="Q43" s="113"/>
      <c r="R43" s="85">
        <v>2</v>
      </c>
      <c r="S43" s="86" t="s">
        <v>668</v>
      </c>
      <c r="T43" s="87">
        <v>1</v>
      </c>
      <c r="U43" s="85">
        <v>30</v>
      </c>
      <c r="V43" s="86" t="s">
        <v>582</v>
      </c>
      <c r="W43" s="87">
        <v>10</v>
      </c>
      <c r="X43" s="85">
        <v>13</v>
      </c>
      <c r="Y43" s="86" t="s">
        <v>606</v>
      </c>
      <c r="Z43" s="87">
        <v>1</v>
      </c>
      <c r="AA43" s="85">
        <v>5</v>
      </c>
      <c r="AB43" s="86" t="s">
        <v>629</v>
      </c>
      <c r="AC43" s="87">
        <v>3</v>
      </c>
      <c r="AD43" s="105"/>
      <c r="AE43" s="103"/>
      <c r="AF43" s="103"/>
      <c r="AG43" s="103"/>
      <c r="AH43" s="103"/>
      <c r="AI43" s="103"/>
      <c r="AJ43" s="107"/>
    </row>
    <row r="44" spans="1:36" ht="15.75" customHeight="1">
      <c r="A44" s="114">
        <v>15</v>
      </c>
      <c r="B44" s="117" t="str">
        <f>IF(データ２!B30="","",VLOOKUP(A44,データ２!$A$2:$B$162,2))</f>
        <v>桃五少年野球クラブ</v>
      </c>
      <c r="C44" s="76"/>
      <c r="D44" s="77"/>
      <c r="E44" s="78"/>
      <c r="F44" s="76"/>
      <c r="G44" s="77"/>
      <c r="H44" s="78"/>
      <c r="I44" s="82"/>
      <c r="J44" s="83"/>
      <c r="K44" s="84"/>
      <c r="L44" s="76"/>
      <c r="M44" s="77"/>
      <c r="N44" s="78"/>
      <c r="O44" s="76"/>
      <c r="P44" s="77"/>
      <c r="Q44" s="78"/>
      <c r="R44" s="108" t="s">
        <v>32</v>
      </c>
      <c r="S44" s="109"/>
      <c r="T44" s="110"/>
      <c r="U44" s="82"/>
      <c r="V44" s="83"/>
      <c r="W44" s="84"/>
      <c r="X44" s="82"/>
      <c r="Y44" s="83"/>
      <c r="Z44" s="84"/>
      <c r="AA44" s="82"/>
      <c r="AB44" s="83"/>
      <c r="AC44" s="84"/>
      <c r="AD44" s="104">
        <f>COUNTIF(C44:AC45,"○")</f>
        <v>4</v>
      </c>
      <c r="AE44" s="102">
        <f>COUNTIF(C44:AC45,"●")</f>
        <v>4</v>
      </c>
      <c r="AF44" s="102">
        <f>COUNTIF(C44:AC45,"△")</f>
        <v>0</v>
      </c>
      <c r="AG44" s="102">
        <f>+AD44*3+AF44*1</f>
        <v>12</v>
      </c>
      <c r="AH44" s="102">
        <v>48</v>
      </c>
      <c r="AI44" s="102">
        <v>51</v>
      </c>
      <c r="AJ44" s="102">
        <v>5</v>
      </c>
    </row>
    <row r="45" spans="1:36" ht="15.75" customHeight="1">
      <c r="A45" s="114"/>
      <c r="B45" s="118"/>
      <c r="C45" s="79">
        <v>6</v>
      </c>
      <c r="D45" s="80" t="s">
        <v>589</v>
      </c>
      <c r="E45" s="81">
        <v>7</v>
      </c>
      <c r="F45" s="79">
        <v>2</v>
      </c>
      <c r="G45" s="80" t="s">
        <v>636</v>
      </c>
      <c r="H45" s="81">
        <v>12</v>
      </c>
      <c r="I45" s="85">
        <v>5</v>
      </c>
      <c r="J45" s="86" t="s">
        <v>681</v>
      </c>
      <c r="K45" s="87">
        <v>4</v>
      </c>
      <c r="L45" s="79">
        <v>3</v>
      </c>
      <c r="M45" s="80" t="s">
        <v>589</v>
      </c>
      <c r="N45" s="81">
        <v>10</v>
      </c>
      <c r="O45" s="79">
        <v>1</v>
      </c>
      <c r="P45" s="80" t="s">
        <v>667</v>
      </c>
      <c r="Q45" s="81">
        <v>2</v>
      </c>
      <c r="R45" s="111"/>
      <c r="S45" s="112"/>
      <c r="T45" s="113"/>
      <c r="U45" s="85">
        <v>14</v>
      </c>
      <c r="V45" s="86" t="s">
        <v>654</v>
      </c>
      <c r="W45" s="87">
        <v>6</v>
      </c>
      <c r="X45" s="85">
        <v>10</v>
      </c>
      <c r="Y45" s="86" t="s">
        <v>592</v>
      </c>
      <c r="Z45" s="87">
        <v>5</v>
      </c>
      <c r="AA45" s="85">
        <v>10</v>
      </c>
      <c r="AB45" s="86" t="s">
        <v>627</v>
      </c>
      <c r="AC45" s="87">
        <v>2</v>
      </c>
      <c r="AD45" s="105"/>
      <c r="AE45" s="103"/>
      <c r="AF45" s="103"/>
      <c r="AG45" s="103"/>
      <c r="AH45" s="103"/>
      <c r="AI45" s="103"/>
      <c r="AJ45" s="103"/>
    </row>
    <row r="46" spans="1:36" ht="15.75" customHeight="1">
      <c r="A46" s="114">
        <v>16</v>
      </c>
      <c r="B46" s="115" t="str">
        <f>IF(データ２!B32="","",VLOOKUP(A46,データ２!$A$2:$B$162,2))</f>
        <v>レッドファイヤーズ</v>
      </c>
      <c r="C46" s="76"/>
      <c r="D46" s="77"/>
      <c r="E46" s="78"/>
      <c r="F46" s="76"/>
      <c r="G46" s="77"/>
      <c r="H46" s="78"/>
      <c r="I46" s="76"/>
      <c r="J46" s="77"/>
      <c r="K46" s="78"/>
      <c r="L46" s="76"/>
      <c r="M46" s="77"/>
      <c r="N46" s="78"/>
      <c r="O46" s="76"/>
      <c r="P46" s="77"/>
      <c r="Q46" s="78"/>
      <c r="R46" s="76"/>
      <c r="S46" s="77"/>
      <c r="T46" s="78"/>
      <c r="U46" s="108" t="s">
        <v>32</v>
      </c>
      <c r="V46" s="109"/>
      <c r="W46" s="110"/>
      <c r="X46" s="76"/>
      <c r="Y46" s="77"/>
      <c r="Z46" s="78"/>
      <c r="AA46" s="22" t="s">
        <v>312</v>
      </c>
      <c r="AB46" s="23" t="s">
        <v>33</v>
      </c>
      <c r="AC46" s="24">
        <v>34</v>
      </c>
      <c r="AD46" s="104">
        <f>COUNTIF(C46:AC47,"○")</f>
        <v>0</v>
      </c>
      <c r="AE46" s="102">
        <f>COUNTIF(C46:AC47,"●")</f>
        <v>7</v>
      </c>
      <c r="AF46" s="102">
        <f>COUNTIF(C46:AC47,"△")</f>
        <v>0</v>
      </c>
      <c r="AG46" s="102">
        <f>+AD46*3+AF46*1</f>
        <v>0</v>
      </c>
      <c r="AH46" s="102">
        <v>135</v>
      </c>
      <c r="AI46" s="102">
        <v>31</v>
      </c>
      <c r="AJ46" s="102">
        <v>9</v>
      </c>
    </row>
    <row r="47" spans="1:36" ht="15.75" customHeight="1">
      <c r="A47" s="114"/>
      <c r="B47" s="116"/>
      <c r="C47" s="79">
        <v>1</v>
      </c>
      <c r="D47" s="80" t="s">
        <v>593</v>
      </c>
      <c r="E47" s="81">
        <v>14</v>
      </c>
      <c r="F47" s="79">
        <v>7</v>
      </c>
      <c r="G47" s="80" t="s">
        <v>607</v>
      </c>
      <c r="H47" s="81">
        <v>36</v>
      </c>
      <c r="I47" s="79">
        <v>2</v>
      </c>
      <c r="J47" s="80" t="s">
        <v>682</v>
      </c>
      <c r="K47" s="81">
        <v>16</v>
      </c>
      <c r="L47" s="79">
        <v>4</v>
      </c>
      <c r="M47" s="80" t="s">
        <v>682</v>
      </c>
      <c r="N47" s="81">
        <v>19</v>
      </c>
      <c r="O47" s="79">
        <v>10</v>
      </c>
      <c r="P47" s="80" t="s">
        <v>580</v>
      </c>
      <c r="Q47" s="81">
        <v>30</v>
      </c>
      <c r="R47" s="79">
        <v>6</v>
      </c>
      <c r="S47" s="80" t="s">
        <v>655</v>
      </c>
      <c r="T47" s="81">
        <v>14</v>
      </c>
      <c r="U47" s="111"/>
      <c r="V47" s="112"/>
      <c r="W47" s="113"/>
      <c r="X47" s="79">
        <v>1</v>
      </c>
      <c r="Y47" s="80" t="s">
        <v>589</v>
      </c>
      <c r="Z47" s="81">
        <v>6</v>
      </c>
      <c r="AA47" s="25"/>
      <c r="AB47" s="26" t="s">
        <v>33</v>
      </c>
      <c r="AC47" s="27"/>
      <c r="AD47" s="105"/>
      <c r="AE47" s="103"/>
      <c r="AF47" s="103"/>
      <c r="AG47" s="103"/>
      <c r="AH47" s="103"/>
      <c r="AI47" s="103"/>
      <c r="AJ47" s="103"/>
    </row>
    <row r="48" spans="1:36" ht="15.75" customHeight="1">
      <c r="A48" s="114">
        <v>17</v>
      </c>
      <c r="B48" s="117" t="str">
        <f>IF(データ２!B34="","",VLOOKUP(A48,データ２!$A$2:$B$162,2))</f>
        <v>大森ファイターズ</v>
      </c>
      <c r="C48" s="76"/>
      <c r="D48" s="77"/>
      <c r="E48" s="78"/>
      <c r="F48" s="76"/>
      <c r="G48" s="77"/>
      <c r="H48" s="78"/>
      <c r="I48" s="82"/>
      <c r="J48" s="83"/>
      <c r="K48" s="84"/>
      <c r="L48" s="76"/>
      <c r="M48" s="77"/>
      <c r="N48" s="78"/>
      <c r="O48" s="76"/>
      <c r="P48" s="77"/>
      <c r="Q48" s="78"/>
      <c r="R48" s="76"/>
      <c r="S48" s="77"/>
      <c r="T48" s="78"/>
      <c r="U48" s="82"/>
      <c r="V48" s="83"/>
      <c r="W48" s="84"/>
      <c r="X48" s="108" t="s">
        <v>32</v>
      </c>
      <c r="Y48" s="109"/>
      <c r="Z48" s="110"/>
      <c r="AA48" s="82"/>
      <c r="AB48" s="83"/>
      <c r="AC48" s="84"/>
      <c r="AD48" s="104">
        <f>COUNTIF(C48:AC49,"○")</f>
        <v>3</v>
      </c>
      <c r="AE48" s="102">
        <f>COUNTIF(C48:AC49,"●")</f>
        <v>5</v>
      </c>
      <c r="AF48" s="102">
        <f>COUNTIF(C48:AC49,"△")</f>
        <v>0</v>
      </c>
      <c r="AG48" s="102">
        <f>+AD48*3+AF48*1</f>
        <v>9</v>
      </c>
      <c r="AH48" s="102">
        <f>+E49+H49+K49+N49+Q49+T49+W49+AC49</f>
        <v>54</v>
      </c>
      <c r="AI48" s="102">
        <f>+C49+F49+I49+L49+O49+R49+U49+AA49</f>
        <v>52</v>
      </c>
      <c r="AJ48" s="102">
        <v>6</v>
      </c>
    </row>
    <row r="49" spans="1:36" ht="15.75" customHeight="1">
      <c r="A49" s="114"/>
      <c r="B49" s="118"/>
      <c r="C49" s="79">
        <v>9</v>
      </c>
      <c r="D49" s="80" t="s">
        <v>667</v>
      </c>
      <c r="E49" s="81">
        <v>11</v>
      </c>
      <c r="F49" s="79">
        <v>7</v>
      </c>
      <c r="G49" s="80" t="s">
        <v>675</v>
      </c>
      <c r="H49" s="81">
        <v>8</v>
      </c>
      <c r="I49" s="85">
        <v>8</v>
      </c>
      <c r="J49" s="86" t="s">
        <v>686</v>
      </c>
      <c r="K49" s="87">
        <v>1</v>
      </c>
      <c r="L49" s="79">
        <v>5</v>
      </c>
      <c r="M49" s="80" t="s">
        <v>602</v>
      </c>
      <c r="N49" s="81">
        <v>8</v>
      </c>
      <c r="O49" s="79">
        <v>1</v>
      </c>
      <c r="P49" s="80" t="s">
        <v>607</v>
      </c>
      <c r="Q49" s="81">
        <v>13</v>
      </c>
      <c r="R49" s="79">
        <v>5</v>
      </c>
      <c r="S49" s="80" t="s">
        <v>593</v>
      </c>
      <c r="T49" s="81">
        <v>10</v>
      </c>
      <c r="U49" s="85">
        <v>6</v>
      </c>
      <c r="V49" s="86" t="s">
        <v>588</v>
      </c>
      <c r="W49" s="87">
        <v>1</v>
      </c>
      <c r="X49" s="111"/>
      <c r="Y49" s="112"/>
      <c r="Z49" s="113"/>
      <c r="AA49" s="85">
        <v>11</v>
      </c>
      <c r="AB49" s="86" t="s">
        <v>666</v>
      </c>
      <c r="AC49" s="87">
        <v>2</v>
      </c>
      <c r="AD49" s="105"/>
      <c r="AE49" s="103"/>
      <c r="AF49" s="103"/>
      <c r="AG49" s="103"/>
      <c r="AH49" s="103"/>
      <c r="AI49" s="103"/>
      <c r="AJ49" s="103"/>
    </row>
    <row r="50" spans="1:36" ht="15.75" customHeight="1">
      <c r="A50" s="114">
        <v>18</v>
      </c>
      <c r="B50" s="115" t="str">
        <f>IF(データ２!B36="","",VLOOKUP(A50,データ２!$A$2:$B$162,2))</f>
        <v>新宿サニー</v>
      </c>
      <c r="C50" s="76"/>
      <c r="D50" s="101"/>
      <c r="E50" s="78"/>
      <c r="F50" s="76"/>
      <c r="G50" s="77"/>
      <c r="H50" s="78"/>
      <c r="I50" s="76"/>
      <c r="J50" s="77"/>
      <c r="K50" s="78"/>
      <c r="L50" s="76"/>
      <c r="M50" s="77"/>
      <c r="N50" s="78"/>
      <c r="O50" s="76"/>
      <c r="P50" s="77"/>
      <c r="Q50" s="78"/>
      <c r="R50" s="76"/>
      <c r="S50" s="77"/>
      <c r="T50" s="78"/>
      <c r="U50" s="22" t="s">
        <v>312</v>
      </c>
      <c r="V50" s="23" t="s">
        <v>33</v>
      </c>
      <c r="W50" s="24">
        <v>34</v>
      </c>
      <c r="X50" s="76"/>
      <c r="Y50" s="77"/>
      <c r="Z50" s="78"/>
      <c r="AA50" s="108" t="s">
        <v>32</v>
      </c>
      <c r="AB50" s="109"/>
      <c r="AC50" s="110"/>
      <c r="AD50" s="104">
        <f>COUNTIF(C50:AC51,"○")</f>
        <v>0</v>
      </c>
      <c r="AE50" s="102">
        <f>COUNTIF(C50:AC51,"●")</f>
        <v>7</v>
      </c>
      <c r="AF50" s="102">
        <f>COUNTIF(C50:AC51,"△")</f>
        <v>0</v>
      </c>
      <c r="AG50" s="102">
        <f>+AD50*3+AF50*1</f>
        <v>0</v>
      </c>
      <c r="AH50" s="102">
        <v>73</v>
      </c>
      <c r="AI50" s="102">
        <v>16</v>
      </c>
      <c r="AJ50" s="102">
        <v>8</v>
      </c>
    </row>
    <row r="51" spans="1:36" ht="15.75" customHeight="1">
      <c r="A51" s="114"/>
      <c r="B51" s="116"/>
      <c r="C51" s="79">
        <v>2</v>
      </c>
      <c r="D51" s="80" t="s">
        <v>676</v>
      </c>
      <c r="E51" s="81">
        <v>14</v>
      </c>
      <c r="F51" s="79">
        <v>3</v>
      </c>
      <c r="G51" s="80" t="s">
        <v>580</v>
      </c>
      <c r="H51" s="81">
        <v>9</v>
      </c>
      <c r="I51" s="79">
        <v>2</v>
      </c>
      <c r="J51" s="80" t="s">
        <v>602</v>
      </c>
      <c r="K51" s="81">
        <v>8</v>
      </c>
      <c r="L51" s="79">
        <v>2</v>
      </c>
      <c r="M51" s="80" t="s">
        <v>607</v>
      </c>
      <c r="N51" s="81">
        <v>16</v>
      </c>
      <c r="O51" s="79">
        <v>3</v>
      </c>
      <c r="P51" s="80" t="s">
        <v>630</v>
      </c>
      <c r="Q51" s="81">
        <v>5</v>
      </c>
      <c r="R51" s="79">
        <v>2</v>
      </c>
      <c r="S51" s="80" t="s">
        <v>628</v>
      </c>
      <c r="T51" s="81">
        <v>10</v>
      </c>
      <c r="U51" s="25"/>
      <c r="V51" s="26" t="s">
        <v>33</v>
      </c>
      <c r="W51" s="27"/>
      <c r="X51" s="79">
        <v>2</v>
      </c>
      <c r="Y51" s="80" t="s">
        <v>665</v>
      </c>
      <c r="Z51" s="81">
        <v>11</v>
      </c>
      <c r="AA51" s="111"/>
      <c r="AB51" s="112"/>
      <c r="AC51" s="113"/>
      <c r="AD51" s="105"/>
      <c r="AE51" s="103"/>
      <c r="AF51" s="103"/>
      <c r="AG51" s="103"/>
      <c r="AH51" s="103"/>
      <c r="AI51" s="103"/>
      <c r="AJ51" s="103"/>
    </row>
    <row r="52" spans="30:32" ht="13.5">
      <c r="AD52" s="16">
        <f>SUM(AD34:AD51)</f>
        <v>33</v>
      </c>
      <c r="AE52" s="16">
        <f>SUM(AE34:AE51)</f>
        <v>33</v>
      </c>
      <c r="AF52" s="16">
        <f>SUM(AF34:AF51)</f>
        <v>2</v>
      </c>
    </row>
    <row r="59" spans="2:29" ht="13.5">
      <c r="B59" s="10" t="str">
        <f>+データ１!$B$2</f>
        <v>2015/2/5</v>
      </c>
      <c r="C59" s="7" t="str">
        <f>+データ１!$B$4</f>
        <v>２０１５年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36" ht="129.75" customHeight="1">
      <c r="B60" s="20" t="str">
        <f>+データ１!B10</f>
        <v>スーパーリ－グ 　　                  　　　 第９回大会  　　　        　　Ｃブロック     　　              ２０１５</v>
      </c>
      <c r="C60" s="119" t="str">
        <f>+IF(B61="","",+B61)</f>
        <v>有馬スワローズ</v>
      </c>
      <c r="D60" s="120"/>
      <c r="E60" s="121"/>
      <c r="F60" s="119" t="str">
        <f>+IF(B63="","",+B63)</f>
        <v>東港オーシャン</v>
      </c>
      <c r="G60" s="120"/>
      <c r="H60" s="121"/>
      <c r="I60" s="119" t="str">
        <f>+IF(B65="","",+B65)</f>
        <v>江東ジョーズ</v>
      </c>
      <c r="J60" s="120"/>
      <c r="K60" s="121"/>
      <c r="L60" s="119" t="str">
        <f>+IF(B67="","",+B67)</f>
        <v>菊坂ファイヤーズ</v>
      </c>
      <c r="M60" s="120"/>
      <c r="N60" s="121"/>
      <c r="O60" s="119" t="str">
        <f>+IF(B69="","",+B69)</f>
        <v>池雪ジュニアＳ</v>
      </c>
      <c r="P60" s="120"/>
      <c r="Q60" s="121"/>
      <c r="R60" s="119" t="str">
        <f>+IF(B71="","",+B71)</f>
        <v>高井戸東少年野球</v>
      </c>
      <c r="S60" s="120"/>
      <c r="T60" s="121"/>
      <c r="U60" s="119" t="str">
        <f>+IF(B73="","",+B73)</f>
        <v>砧南球友</v>
      </c>
      <c r="V60" s="120"/>
      <c r="W60" s="121"/>
      <c r="X60" s="119" t="str">
        <f>+IF(B75="","",+B75)</f>
        <v>南篠崎ランチャーズ</v>
      </c>
      <c r="Y60" s="120"/>
      <c r="Z60" s="121"/>
      <c r="AA60" s="119" t="str">
        <f>+IF(B77="","",+B77)</f>
        <v>アヤメＪｒ</v>
      </c>
      <c r="AB60" s="120"/>
      <c r="AC60" s="121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2" t="s">
        <v>22</v>
      </c>
    </row>
    <row r="61" spans="1:36" ht="15.75" customHeight="1">
      <c r="A61" s="114">
        <v>19</v>
      </c>
      <c r="B61" s="117" t="str">
        <f>IF(データ２!B38="","",VLOOKUP(A61,データ２!$A$2:$B$162,2))</f>
        <v>有馬スワローズ</v>
      </c>
      <c r="C61" s="108" t="s">
        <v>32</v>
      </c>
      <c r="D61" s="109"/>
      <c r="E61" s="110"/>
      <c r="F61" s="82"/>
      <c r="G61" s="83"/>
      <c r="H61" s="84"/>
      <c r="I61" s="76"/>
      <c r="J61" s="77"/>
      <c r="K61" s="78"/>
      <c r="L61" s="76"/>
      <c r="M61" s="77"/>
      <c r="N61" s="78"/>
      <c r="O61" s="76"/>
      <c r="P61" s="77"/>
      <c r="Q61" s="78"/>
      <c r="R61" s="76"/>
      <c r="S61" s="77"/>
      <c r="T61" s="78"/>
      <c r="U61" s="82"/>
      <c r="V61" s="83"/>
      <c r="W61" s="84"/>
      <c r="X61" s="82"/>
      <c r="Y61" s="83"/>
      <c r="Z61" s="84"/>
      <c r="AA61" s="88"/>
      <c r="AB61" s="89"/>
      <c r="AC61" s="90"/>
      <c r="AD61" s="104">
        <f>COUNTIF(C61:AC62,"○")</f>
        <v>3</v>
      </c>
      <c r="AE61" s="102">
        <f>COUNTIF(C61:AC62,"●")</f>
        <v>4</v>
      </c>
      <c r="AF61" s="102">
        <f>COUNTIF(C61:AC62,"△")</f>
        <v>1</v>
      </c>
      <c r="AG61" s="102">
        <f>+AD61*3+AF61*1</f>
        <v>10</v>
      </c>
      <c r="AH61" s="102">
        <v>71</v>
      </c>
      <c r="AI61" s="102">
        <v>44</v>
      </c>
      <c r="AJ61" s="106">
        <v>7</v>
      </c>
    </row>
    <row r="62" spans="1:36" ht="15.75" customHeight="1">
      <c r="A62" s="114"/>
      <c r="B62" s="118"/>
      <c r="C62" s="111"/>
      <c r="D62" s="112"/>
      <c r="E62" s="113"/>
      <c r="F62" s="85">
        <v>11</v>
      </c>
      <c r="G62" s="86" t="s">
        <v>654</v>
      </c>
      <c r="H62" s="87">
        <v>3</v>
      </c>
      <c r="I62" s="79">
        <v>3</v>
      </c>
      <c r="J62" s="80" t="s">
        <v>583</v>
      </c>
      <c r="K62" s="81">
        <v>13</v>
      </c>
      <c r="L62" s="79">
        <v>2</v>
      </c>
      <c r="M62" s="80" t="s">
        <v>577</v>
      </c>
      <c r="N62" s="81">
        <v>14</v>
      </c>
      <c r="O62" s="79">
        <v>1</v>
      </c>
      <c r="P62" s="80" t="s">
        <v>682</v>
      </c>
      <c r="Q62" s="81">
        <v>18</v>
      </c>
      <c r="R62" s="79">
        <v>3</v>
      </c>
      <c r="S62" s="80" t="s">
        <v>589</v>
      </c>
      <c r="T62" s="81">
        <v>5</v>
      </c>
      <c r="U62" s="85">
        <v>9</v>
      </c>
      <c r="V62" s="86" t="s">
        <v>684</v>
      </c>
      <c r="W62" s="87">
        <v>4</v>
      </c>
      <c r="X62" s="85">
        <v>6</v>
      </c>
      <c r="Y62" s="86" t="s">
        <v>597</v>
      </c>
      <c r="Z62" s="87">
        <v>5</v>
      </c>
      <c r="AA62" s="91">
        <v>9</v>
      </c>
      <c r="AB62" s="92" t="s">
        <v>644</v>
      </c>
      <c r="AC62" s="93">
        <v>9</v>
      </c>
      <c r="AD62" s="105"/>
      <c r="AE62" s="103"/>
      <c r="AF62" s="103"/>
      <c r="AG62" s="103"/>
      <c r="AH62" s="103"/>
      <c r="AI62" s="103"/>
      <c r="AJ62" s="107"/>
    </row>
    <row r="63" spans="1:36" ht="15.75" customHeight="1">
      <c r="A63" s="114">
        <v>20</v>
      </c>
      <c r="B63" s="117" t="str">
        <f>IF(データ２!B40="","",VLOOKUP(A63,データ２!$A$2:$B$162,2))</f>
        <v>東港オーシャン</v>
      </c>
      <c r="C63" s="76"/>
      <c r="D63" s="77"/>
      <c r="E63" s="78"/>
      <c r="F63" s="108" t="s">
        <v>32</v>
      </c>
      <c r="G63" s="109"/>
      <c r="H63" s="110"/>
      <c r="I63" s="76"/>
      <c r="J63" s="77"/>
      <c r="K63" s="78"/>
      <c r="L63" s="76"/>
      <c r="M63" s="77"/>
      <c r="N63" s="78"/>
      <c r="O63" s="76"/>
      <c r="P63" s="77"/>
      <c r="Q63" s="78"/>
      <c r="R63" s="76"/>
      <c r="S63" s="77"/>
      <c r="T63" s="78"/>
      <c r="U63" s="82"/>
      <c r="V63" s="83"/>
      <c r="W63" s="84"/>
      <c r="X63" s="76"/>
      <c r="Y63" s="77"/>
      <c r="Z63" s="78"/>
      <c r="AA63" s="76"/>
      <c r="AB63" s="77"/>
      <c r="AC63" s="78"/>
      <c r="AD63" s="104">
        <f>COUNTIF(C63:AC64,"○")</f>
        <v>1</v>
      </c>
      <c r="AE63" s="102">
        <f>COUNTIF(C63:AC64,"●")</f>
        <v>7</v>
      </c>
      <c r="AF63" s="102">
        <f>COUNTIF(C63:AC64,"△")</f>
        <v>0</v>
      </c>
      <c r="AG63" s="102">
        <f>+AD63*3+AF63*1</f>
        <v>3</v>
      </c>
      <c r="AH63" s="102">
        <v>78</v>
      </c>
      <c r="AI63" s="102">
        <v>26</v>
      </c>
      <c r="AJ63" s="106">
        <v>9</v>
      </c>
    </row>
    <row r="64" spans="1:36" ht="15.75" customHeight="1">
      <c r="A64" s="114"/>
      <c r="B64" s="118"/>
      <c r="C64" s="79">
        <v>3</v>
      </c>
      <c r="D64" s="80" t="s">
        <v>655</v>
      </c>
      <c r="E64" s="81">
        <v>11</v>
      </c>
      <c r="F64" s="111"/>
      <c r="G64" s="112"/>
      <c r="H64" s="113"/>
      <c r="I64" s="79">
        <v>2</v>
      </c>
      <c r="J64" s="80" t="s">
        <v>656</v>
      </c>
      <c r="K64" s="81">
        <v>10</v>
      </c>
      <c r="L64" s="79">
        <v>2</v>
      </c>
      <c r="M64" s="80" t="s">
        <v>646</v>
      </c>
      <c r="N64" s="81">
        <v>14</v>
      </c>
      <c r="O64" s="79">
        <v>2</v>
      </c>
      <c r="P64" s="80" t="s">
        <v>655</v>
      </c>
      <c r="Q64" s="81">
        <v>20</v>
      </c>
      <c r="R64" s="79">
        <v>4</v>
      </c>
      <c r="S64" s="80" t="s">
        <v>634</v>
      </c>
      <c r="T64" s="81">
        <v>5</v>
      </c>
      <c r="U64" s="85">
        <v>5</v>
      </c>
      <c r="V64" s="86" t="s">
        <v>597</v>
      </c>
      <c r="W64" s="87">
        <v>2</v>
      </c>
      <c r="X64" s="79">
        <v>6</v>
      </c>
      <c r="Y64" s="80" t="s">
        <v>676</v>
      </c>
      <c r="Z64" s="81">
        <v>9</v>
      </c>
      <c r="AA64" s="79">
        <v>2</v>
      </c>
      <c r="AB64" s="80" t="s">
        <v>664</v>
      </c>
      <c r="AC64" s="81">
        <v>7</v>
      </c>
      <c r="AD64" s="105"/>
      <c r="AE64" s="103"/>
      <c r="AF64" s="103"/>
      <c r="AG64" s="103"/>
      <c r="AH64" s="103"/>
      <c r="AI64" s="103"/>
      <c r="AJ64" s="107"/>
    </row>
    <row r="65" spans="1:36" ht="15.75" customHeight="1">
      <c r="A65" s="114">
        <v>21</v>
      </c>
      <c r="B65" s="117" t="str">
        <f>IF(データ２!B42="","",VLOOKUP(A65,データ２!$A$2:$B$162,2))</f>
        <v>江東ジョーズ</v>
      </c>
      <c r="C65" s="82"/>
      <c r="D65" s="83"/>
      <c r="E65" s="84"/>
      <c r="F65" s="82"/>
      <c r="G65" s="83"/>
      <c r="H65" s="84"/>
      <c r="I65" s="108" t="s">
        <v>32</v>
      </c>
      <c r="J65" s="109"/>
      <c r="K65" s="110"/>
      <c r="L65" s="82"/>
      <c r="M65" s="83"/>
      <c r="N65" s="84"/>
      <c r="O65" s="76"/>
      <c r="P65" s="77"/>
      <c r="Q65" s="78"/>
      <c r="R65" s="76"/>
      <c r="S65" s="77"/>
      <c r="T65" s="78"/>
      <c r="U65" s="76"/>
      <c r="V65" s="77"/>
      <c r="W65" s="78"/>
      <c r="X65" s="76">
        <v>6</v>
      </c>
      <c r="Y65" s="77"/>
      <c r="Z65" s="78"/>
      <c r="AA65" s="82"/>
      <c r="AB65" s="83"/>
      <c r="AC65" s="84"/>
      <c r="AD65" s="104">
        <f>COUNTIF(C65:AC66,"○")</f>
        <v>4</v>
      </c>
      <c r="AE65" s="102">
        <f>COUNTIF(C65:AC66,"●")</f>
        <v>4</v>
      </c>
      <c r="AF65" s="102">
        <f>COUNTIF(C65:AC66,"△")</f>
        <v>0</v>
      </c>
      <c r="AG65" s="102">
        <f>+AD65*3+AF65*1</f>
        <v>12</v>
      </c>
      <c r="AH65" s="102">
        <v>36</v>
      </c>
      <c r="AI65" s="102">
        <v>42</v>
      </c>
      <c r="AJ65" s="106">
        <v>4</v>
      </c>
    </row>
    <row r="66" spans="1:36" ht="15.75" customHeight="1">
      <c r="A66" s="114"/>
      <c r="B66" s="118"/>
      <c r="C66" s="85">
        <v>13</v>
      </c>
      <c r="D66" s="86" t="s">
        <v>584</v>
      </c>
      <c r="E66" s="87">
        <v>3</v>
      </c>
      <c r="F66" s="85">
        <v>10</v>
      </c>
      <c r="G66" s="86" t="s">
        <v>657</v>
      </c>
      <c r="H66" s="87">
        <v>2</v>
      </c>
      <c r="I66" s="111"/>
      <c r="J66" s="112"/>
      <c r="K66" s="113"/>
      <c r="L66" s="85">
        <v>4</v>
      </c>
      <c r="M66" s="86" t="s">
        <v>635</v>
      </c>
      <c r="N66" s="87">
        <v>2</v>
      </c>
      <c r="O66" s="79">
        <v>3</v>
      </c>
      <c r="P66" s="80" t="s">
        <v>667</v>
      </c>
      <c r="Q66" s="81">
        <v>7</v>
      </c>
      <c r="R66" s="79">
        <v>1</v>
      </c>
      <c r="S66" s="80" t="s">
        <v>655</v>
      </c>
      <c r="T66" s="81">
        <v>5</v>
      </c>
      <c r="U66" s="79">
        <v>3</v>
      </c>
      <c r="V66" s="80" t="s">
        <v>607</v>
      </c>
      <c r="W66" s="81">
        <v>9</v>
      </c>
      <c r="X66" s="79">
        <v>3</v>
      </c>
      <c r="Y66" s="80" t="s">
        <v>634</v>
      </c>
      <c r="Z66" s="81">
        <v>5</v>
      </c>
      <c r="AA66" s="85">
        <v>5</v>
      </c>
      <c r="AB66" s="86" t="s">
        <v>674</v>
      </c>
      <c r="AC66" s="87">
        <v>3</v>
      </c>
      <c r="AD66" s="105"/>
      <c r="AE66" s="103"/>
      <c r="AF66" s="103"/>
      <c r="AG66" s="103"/>
      <c r="AH66" s="103"/>
      <c r="AI66" s="103"/>
      <c r="AJ66" s="107"/>
    </row>
    <row r="67" spans="1:36" ht="15.75" customHeight="1">
      <c r="A67" s="114">
        <v>22</v>
      </c>
      <c r="B67" s="117" t="str">
        <f>IF(データ２!B44="","",VLOOKUP(A67,データ２!$A$2:$B$162,2))</f>
        <v>菊坂ファイヤーズ</v>
      </c>
      <c r="C67" s="82"/>
      <c r="D67" s="83"/>
      <c r="E67" s="84"/>
      <c r="F67" s="82"/>
      <c r="G67" s="83"/>
      <c r="H67" s="84"/>
      <c r="I67" s="76"/>
      <c r="J67" s="77"/>
      <c r="K67" s="78"/>
      <c r="L67" s="108" t="s">
        <v>32</v>
      </c>
      <c r="M67" s="109"/>
      <c r="N67" s="110"/>
      <c r="O67" s="76"/>
      <c r="P67" s="77"/>
      <c r="Q67" s="78"/>
      <c r="R67" s="82"/>
      <c r="S67" s="83"/>
      <c r="T67" s="84"/>
      <c r="U67" s="82"/>
      <c r="V67" s="83"/>
      <c r="W67" s="84"/>
      <c r="X67" s="82"/>
      <c r="Y67" s="83"/>
      <c r="Z67" s="84"/>
      <c r="AA67" s="82"/>
      <c r="AB67" s="83"/>
      <c r="AC67" s="84"/>
      <c r="AD67" s="104">
        <f>COUNTIF(C67:AC68,"○")</f>
        <v>6</v>
      </c>
      <c r="AE67" s="102">
        <f>COUNTIF(C67:AC68,"●")</f>
        <v>2</v>
      </c>
      <c r="AF67" s="102">
        <f>COUNTIF(C67:AC68,"△")</f>
        <v>0</v>
      </c>
      <c r="AG67" s="102">
        <f>+AD67*3+AF67*1</f>
        <v>18</v>
      </c>
      <c r="AH67" s="102">
        <v>28</v>
      </c>
      <c r="AI67" s="102">
        <v>101</v>
      </c>
      <c r="AJ67" s="106">
        <v>2</v>
      </c>
    </row>
    <row r="68" spans="1:36" ht="15.75" customHeight="1">
      <c r="A68" s="114"/>
      <c r="B68" s="118"/>
      <c r="C68" s="85">
        <v>14</v>
      </c>
      <c r="D68" s="86" t="s">
        <v>578</v>
      </c>
      <c r="E68" s="87">
        <v>2</v>
      </c>
      <c r="F68" s="85">
        <v>14</v>
      </c>
      <c r="G68" s="86" t="s">
        <v>645</v>
      </c>
      <c r="H68" s="87">
        <v>2</v>
      </c>
      <c r="I68" s="79">
        <v>2</v>
      </c>
      <c r="J68" s="80" t="s">
        <v>636</v>
      </c>
      <c r="K68" s="81">
        <v>4</v>
      </c>
      <c r="L68" s="111"/>
      <c r="M68" s="112"/>
      <c r="N68" s="113"/>
      <c r="O68" s="79">
        <v>6</v>
      </c>
      <c r="P68" s="80" t="s">
        <v>580</v>
      </c>
      <c r="Q68" s="81">
        <v>9</v>
      </c>
      <c r="R68" s="85">
        <v>15</v>
      </c>
      <c r="S68" s="86" t="s">
        <v>588</v>
      </c>
      <c r="T68" s="87">
        <v>3</v>
      </c>
      <c r="U68" s="85">
        <v>13</v>
      </c>
      <c r="V68" s="86" t="s">
        <v>635</v>
      </c>
      <c r="W68" s="87">
        <v>5</v>
      </c>
      <c r="X68" s="85">
        <v>27</v>
      </c>
      <c r="Y68" s="86" t="s">
        <v>657</v>
      </c>
      <c r="Z68" s="87">
        <v>2</v>
      </c>
      <c r="AA68" s="85">
        <v>10</v>
      </c>
      <c r="AB68" s="86" t="s">
        <v>671</v>
      </c>
      <c r="AC68" s="87">
        <v>1</v>
      </c>
      <c r="AD68" s="105"/>
      <c r="AE68" s="103"/>
      <c r="AF68" s="103"/>
      <c r="AG68" s="103"/>
      <c r="AH68" s="103"/>
      <c r="AI68" s="103"/>
      <c r="AJ68" s="107"/>
    </row>
    <row r="69" spans="1:36" ht="15.75" customHeight="1">
      <c r="A69" s="114">
        <v>23</v>
      </c>
      <c r="B69" s="117" t="str">
        <f>IF(データ２!B46="","",VLOOKUP(A69,データ２!$A$2:$B$162,2))</f>
        <v>池雪ジュニアＳ</v>
      </c>
      <c r="C69" s="82"/>
      <c r="D69" s="83"/>
      <c r="E69" s="84"/>
      <c r="F69" s="82"/>
      <c r="G69" s="83"/>
      <c r="H69" s="84"/>
      <c r="I69" s="82"/>
      <c r="J69" s="83"/>
      <c r="K69" s="84"/>
      <c r="L69" s="82"/>
      <c r="M69" s="83"/>
      <c r="N69" s="84"/>
      <c r="O69" s="108" t="s">
        <v>32</v>
      </c>
      <c r="P69" s="109"/>
      <c r="Q69" s="110"/>
      <c r="R69" s="82"/>
      <c r="S69" s="83"/>
      <c r="T69" s="84"/>
      <c r="U69" s="82"/>
      <c r="V69" s="83"/>
      <c r="W69" s="84"/>
      <c r="X69" s="82"/>
      <c r="Y69" s="83"/>
      <c r="Z69" s="84"/>
      <c r="AA69" s="76"/>
      <c r="AB69" s="77"/>
      <c r="AC69" s="78"/>
      <c r="AD69" s="104">
        <f>COUNTIF(C69:AC70,"○")</f>
        <v>7</v>
      </c>
      <c r="AE69" s="102">
        <f>COUNTIF(C69:AC70,"●")</f>
        <v>1</v>
      </c>
      <c r="AF69" s="102">
        <f>COUNTIF(C69:AC70,"△")</f>
        <v>0</v>
      </c>
      <c r="AG69" s="102">
        <f>+AD69*3+AF69*1</f>
        <v>21</v>
      </c>
      <c r="AH69" s="102">
        <f>+E70+H70+K70+N70+Q70+T70+W70+AC70</f>
        <v>29</v>
      </c>
      <c r="AI69" s="102">
        <v>100</v>
      </c>
      <c r="AJ69" s="106">
        <v>1</v>
      </c>
    </row>
    <row r="70" spans="1:36" ht="15.75" customHeight="1">
      <c r="A70" s="114"/>
      <c r="B70" s="118"/>
      <c r="C70" s="85">
        <v>18</v>
      </c>
      <c r="D70" s="86" t="s">
        <v>681</v>
      </c>
      <c r="E70" s="87">
        <v>1</v>
      </c>
      <c r="F70" s="85">
        <v>20</v>
      </c>
      <c r="G70" s="86" t="s">
        <v>654</v>
      </c>
      <c r="H70" s="87">
        <v>2</v>
      </c>
      <c r="I70" s="85">
        <v>7</v>
      </c>
      <c r="J70" s="86" t="s">
        <v>668</v>
      </c>
      <c r="K70" s="87">
        <v>3</v>
      </c>
      <c r="L70" s="85">
        <v>9</v>
      </c>
      <c r="M70" s="86" t="s">
        <v>582</v>
      </c>
      <c r="N70" s="87">
        <v>6</v>
      </c>
      <c r="O70" s="111"/>
      <c r="P70" s="112"/>
      <c r="Q70" s="113"/>
      <c r="R70" s="85">
        <v>4</v>
      </c>
      <c r="S70" s="86" t="s">
        <v>657</v>
      </c>
      <c r="T70" s="87">
        <v>1</v>
      </c>
      <c r="U70" s="85">
        <v>11</v>
      </c>
      <c r="V70" s="86" t="s">
        <v>674</v>
      </c>
      <c r="W70" s="87">
        <v>8</v>
      </c>
      <c r="X70" s="85">
        <v>24</v>
      </c>
      <c r="Y70" s="86" t="s">
        <v>606</v>
      </c>
      <c r="Z70" s="87">
        <v>0</v>
      </c>
      <c r="AA70" s="79">
        <v>7</v>
      </c>
      <c r="AB70" s="80" t="s">
        <v>634</v>
      </c>
      <c r="AC70" s="81">
        <v>8</v>
      </c>
      <c r="AD70" s="105"/>
      <c r="AE70" s="103"/>
      <c r="AF70" s="103"/>
      <c r="AG70" s="103"/>
      <c r="AH70" s="103"/>
      <c r="AI70" s="103"/>
      <c r="AJ70" s="107"/>
    </row>
    <row r="71" spans="1:36" ht="15.75" customHeight="1">
      <c r="A71" s="114">
        <v>24</v>
      </c>
      <c r="B71" s="117" t="str">
        <f>IF(データ２!B48="","",VLOOKUP(A71,データ２!$A$2:$B$162,2))</f>
        <v>高井戸東少年野球</v>
      </c>
      <c r="C71" s="82"/>
      <c r="D71" s="83"/>
      <c r="E71" s="84"/>
      <c r="F71" s="82"/>
      <c r="G71" s="83"/>
      <c r="H71" s="84"/>
      <c r="I71" s="82"/>
      <c r="J71" s="83"/>
      <c r="K71" s="84"/>
      <c r="L71" s="76"/>
      <c r="M71" s="77"/>
      <c r="N71" s="78"/>
      <c r="O71" s="76"/>
      <c r="P71" s="77"/>
      <c r="Q71" s="78"/>
      <c r="R71" s="108" t="s">
        <v>32</v>
      </c>
      <c r="S71" s="109"/>
      <c r="T71" s="110"/>
      <c r="U71" s="82"/>
      <c r="V71" s="83"/>
      <c r="W71" s="84"/>
      <c r="X71" s="82"/>
      <c r="Y71" s="83"/>
      <c r="Z71" s="84"/>
      <c r="AA71" s="82"/>
      <c r="AB71" s="83"/>
      <c r="AC71" s="84"/>
      <c r="AD71" s="104">
        <f>COUNTIF(C71:AC72,"○")</f>
        <v>6</v>
      </c>
      <c r="AE71" s="102">
        <f>COUNTIF(C71:AC72,"●")</f>
        <v>2</v>
      </c>
      <c r="AF71" s="102">
        <f>COUNTIF(C71:AC72,"△")</f>
        <v>0</v>
      </c>
      <c r="AG71" s="102">
        <f>+AD71*3+AF71*1</f>
        <v>18</v>
      </c>
      <c r="AH71" s="102">
        <f>+E72+H72+K72+N72+Q72+T72+W72+AC72</f>
        <v>33</v>
      </c>
      <c r="AI71" s="102">
        <v>45</v>
      </c>
      <c r="AJ71" s="106">
        <v>3</v>
      </c>
    </row>
    <row r="72" spans="1:36" ht="15.75" customHeight="1">
      <c r="A72" s="114"/>
      <c r="B72" s="118"/>
      <c r="C72" s="85">
        <v>5</v>
      </c>
      <c r="D72" s="86" t="s">
        <v>588</v>
      </c>
      <c r="E72" s="87">
        <v>3</v>
      </c>
      <c r="F72" s="85">
        <v>5</v>
      </c>
      <c r="G72" s="86" t="s">
        <v>633</v>
      </c>
      <c r="H72" s="87">
        <v>4</v>
      </c>
      <c r="I72" s="85">
        <v>5</v>
      </c>
      <c r="J72" s="86" t="s">
        <v>654</v>
      </c>
      <c r="K72" s="87">
        <v>1</v>
      </c>
      <c r="L72" s="79">
        <v>3</v>
      </c>
      <c r="M72" s="80" t="s">
        <v>589</v>
      </c>
      <c r="N72" s="81">
        <v>15</v>
      </c>
      <c r="O72" s="79">
        <v>1</v>
      </c>
      <c r="P72" s="80" t="s">
        <v>656</v>
      </c>
      <c r="Q72" s="81">
        <v>4</v>
      </c>
      <c r="R72" s="111"/>
      <c r="S72" s="112"/>
      <c r="T72" s="113"/>
      <c r="U72" s="85">
        <v>14</v>
      </c>
      <c r="V72" s="86" t="s">
        <v>629</v>
      </c>
      <c r="W72" s="87">
        <v>5</v>
      </c>
      <c r="X72" s="85">
        <v>12</v>
      </c>
      <c r="Y72" s="86" t="s">
        <v>648</v>
      </c>
      <c r="Z72" s="87">
        <v>0</v>
      </c>
      <c r="AA72" s="85">
        <v>6</v>
      </c>
      <c r="AB72" s="86" t="s">
        <v>597</v>
      </c>
      <c r="AC72" s="87">
        <v>1</v>
      </c>
      <c r="AD72" s="105"/>
      <c r="AE72" s="103"/>
      <c r="AF72" s="103"/>
      <c r="AG72" s="103"/>
      <c r="AH72" s="103"/>
      <c r="AI72" s="103"/>
      <c r="AJ72" s="107"/>
    </row>
    <row r="73" spans="1:36" ht="15.75" customHeight="1">
      <c r="A73" s="114">
        <v>25</v>
      </c>
      <c r="B73" s="117" t="str">
        <f>IF(データ２!B50="","",VLOOKUP(A73,データ２!$A$2:$B$162,2))</f>
        <v>砧南球友</v>
      </c>
      <c r="C73" s="76"/>
      <c r="D73" s="77"/>
      <c r="E73" s="78"/>
      <c r="F73" s="76"/>
      <c r="G73" s="77"/>
      <c r="H73" s="78"/>
      <c r="I73" s="82"/>
      <c r="J73" s="83"/>
      <c r="K73" s="84"/>
      <c r="L73" s="76"/>
      <c r="M73" s="77"/>
      <c r="N73" s="78"/>
      <c r="O73" s="76"/>
      <c r="P73" s="77"/>
      <c r="Q73" s="78"/>
      <c r="R73" s="76"/>
      <c r="S73" s="77"/>
      <c r="T73" s="78"/>
      <c r="U73" s="108" t="s">
        <v>32</v>
      </c>
      <c r="V73" s="109"/>
      <c r="W73" s="110"/>
      <c r="X73" s="76"/>
      <c r="Y73" s="77"/>
      <c r="Z73" s="78"/>
      <c r="AA73" s="76"/>
      <c r="AB73" s="77"/>
      <c r="AC73" s="78"/>
      <c r="AD73" s="104">
        <f>COUNTIF(C73:AC74,"○")</f>
        <v>1</v>
      </c>
      <c r="AE73" s="102">
        <f>COUNTIF(C73:AC74,"●")</f>
        <v>7</v>
      </c>
      <c r="AF73" s="102">
        <f>COUNTIF(C73:AC74,"△")</f>
        <v>0</v>
      </c>
      <c r="AG73" s="102">
        <f>+AD73*3+AF73*1</f>
        <v>3</v>
      </c>
      <c r="AH73" s="102">
        <v>81</v>
      </c>
      <c r="AI73" s="102">
        <v>44</v>
      </c>
      <c r="AJ73" s="106">
        <v>8</v>
      </c>
    </row>
    <row r="74" spans="1:36" ht="15.75" customHeight="1">
      <c r="A74" s="114"/>
      <c r="B74" s="118"/>
      <c r="C74" s="79">
        <v>4</v>
      </c>
      <c r="D74" s="80" t="s">
        <v>685</v>
      </c>
      <c r="E74" s="81">
        <v>9</v>
      </c>
      <c r="F74" s="79">
        <v>2</v>
      </c>
      <c r="G74" s="80" t="s">
        <v>600</v>
      </c>
      <c r="H74" s="81">
        <v>5</v>
      </c>
      <c r="I74" s="85">
        <v>9</v>
      </c>
      <c r="J74" s="86" t="s">
        <v>606</v>
      </c>
      <c r="K74" s="87">
        <v>3</v>
      </c>
      <c r="L74" s="79">
        <v>5</v>
      </c>
      <c r="M74" s="80" t="s">
        <v>636</v>
      </c>
      <c r="N74" s="81">
        <v>13</v>
      </c>
      <c r="O74" s="79">
        <v>8</v>
      </c>
      <c r="P74" s="80" t="s">
        <v>675</v>
      </c>
      <c r="Q74" s="81">
        <v>11</v>
      </c>
      <c r="R74" s="79">
        <v>5</v>
      </c>
      <c r="S74" s="80" t="s">
        <v>630</v>
      </c>
      <c r="T74" s="81">
        <v>14</v>
      </c>
      <c r="U74" s="111"/>
      <c r="V74" s="112"/>
      <c r="W74" s="113"/>
      <c r="X74" s="79">
        <v>8</v>
      </c>
      <c r="Y74" s="80" t="s">
        <v>596</v>
      </c>
      <c r="Z74" s="81">
        <v>13</v>
      </c>
      <c r="AA74" s="79">
        <v>3</v>
      </c>
      <c r="AB74" s="80" t="s">
        <v>586</v>
      </c>
      <c r="AC74" s="81">
        <v>13</v>
      </c>
      <c r="AD74" s="105"/>
      <c r="AE74" s="103"/>
      <c r="AF74" s="103"/>
      <c r="AG74" s="103"/>
      <c r="AH74" s="103"/>
      <c r="AI74" s="103"/>
      <c r="AJ74" s="107"/>
    </row>
    <row r="75" spans="1:36" ht="15.75" customHeight="1">
      <c r="A75" s="114">
        <v>26</v>
      </c>
      <c r="B75" s="117" t="str">
        <f>IF(データ２!B52="","",VLOOKUP(A75,データ２!$A$2:$B$162,2))</f>
        <v>南篠崎ランチャーズ</v>
      </c>
      <c r="C75" s="76"/>
      <c r="D75" s="77"/>
      <c r="E75" s="78"/>
      <c r="F75" s="82"/>
      <c r="G75" s="83"/>
      <c r="H75" s="84"/>
      <c r="I75" s="82"/>
      <c r="J75" s="83"/>
      <c r="K75" s="84"/>
      <c r="L75" s="76"/>
      <c r="M75" s="77"/>
      <c r="N75" s="78"/>
      <c r="O75" s="76"/>
      <c r="P75" s="77"/>
      <c r="Q75" s="78"/>
      <c r="R75" s="76"/>
      <c r="S75" s="77"/>
      <c r="T75" s="78"/>
      <c r="U75" s="82"/>
      <c r="V75" s="83"/>
      <c r="W75" s="84"/>
      <c r="X75" s="108" t="s">
        <v>32</v>
      </c>
      <c r="Y75" s="109"/>
      <c r="Z75" s="110"/>
      <c r="AA75" s="82"/>
      <c r="AB75" s="83"/>
      <c r="AC75" s="84"/>
      <c r="AD75" s="104">
        <f>COUNTIF(C75:AC76,"○")</f>
        <v>4</v>
      </c>
      <c r="AE75" s="102">
        <f>COUNTIF(C75:AC76,"●")</f>
        <v>4</v>
      </c>
      <c r="AF75" s="102">
        <f>COUNTIF(C75:AC76,"△")</f>
        <v>0</v>
      </c>
      <c r="AG75" s="102">
        <f>+AD75*3+AF75*1</f>
        <v>12</v>
      </c>
      <c r="AH75" s="102">
        <f>+E76+H76+K76+N76+Q76+T76+W76+AC76</f>
        <v>88</v>
      </c>
      <c r="AI75" s="102">
        <f>+C76+F76+I76+L76+O76+R76+U76+AA76</f>
        <v>39</v>
      </c>
      <c r="AJ75" s="106">
        <v>5</v>
      </c>
    </row>
    <row r="76" spans="1:36" ht="15.75" customHeight="1">
      <c r="A76" s="114"/>
      <c r="B76" s="118"/>
      <c r="C76" s="79">
        <v>5</v>
      </c>
      <c r="D76" s="80" t="s">
        <v>600</v>
      </c>
      <c r="E76" s="81">
        <v>6</v>
      </c>
      <c r="F76" s="85">
        <v>9</v>
      </c>
      <c r="G76" s="86" t="s">
        <v>677</v>
      </c>
      <c r="H76" s="87">
        <v>6</v>
      </c>
      <c r="I76" s="85">
        <v>5</v>
      </c>
      <c r="J76" s="86" t="s">
        <v>633</v>
      </c>
      <c r="K76" s="87">
        <v>3</v>
      </c>
      <c r="L76" s="79">
        <v>2</v>
      </c>
      <c r="M76" s="80" t="s">
        <v>656</v>
      </c>
      <c r="N76" s="81">
        <v>27</v>
      </c>
      <c r="O76" s="79">
        <v>0</v>
      </c>
      <c r="P76" s="80" t="s">
        <v>607</v>
      </c>
      <c r="Q76" s="81">
        <v>24</v>
      </c>
      <c r="R76" s="79">
        <v>0</v>
      </c>
      <c r="S76" s="80" t="s">
        <v>647</v>
      </c>
      <c r="T76" s="81">
        <v>12</v>
      </c>
      <c r="U76" s="85">
        <v>13</v>
      </c>
      <c r="V76" s="86" t="s">
        <v>595</v>
      </c>
      <c r="W76" s="87">
        <v>8</v>
      </c>
      <c r="X76" s="111"/>
      <c r="Y76" s="112"/>
      <c r="Z76" s="113"/>
      <c r="AA76" s="85">
        <v>5</v>
      </c>
      <c r="AB76" s="86" t="s">
        <v>582</v>
      </c>
      <c r="AC76" s="87">
        <v>2</v>
      </c>
      <c r="AD76" s="105"/>
      <c r="AE76" s="103"/>
      <c r="AF76" s="103"/>
      <c r="AG76" s="103"/>
      <c r="AH76" s="103"/>
      <c r="AI76" s="103"/>
      <c r="AJ76" s="107"/>
    </row>
    <row r="77" spans="1:36" ht="15.75" customHeight="1">
      <c r="A77" s="114">
        <v>27</v>
      </c>
      <c r="B77" s="117" t="str">
        <f>IF(データ２!B54="","",VLOOKUP(A77,データ２!$A$2:$B$162,2))</f>
        <v>アヤメＪｒ</v>
      </c>
      <c r="C77" s="88"/>
      <c r="D77" s="89"/>
      <c r="E77" s="90"/>
      <c r="F77" s="82"/>
      <c r="G77" s="83"/>
      <c r="H77" s="84"/>
      <c r="I77" s="76"/>
      <c r="J77" s="77"/>
      <c r="K77" s="78"/>
      <c r="L77" s="76"/>
      <c r="M77" s="77"/>
      <c r="N77" s="78"/>
      <c r="O77" s="82"/>
      <c r="P77" s="83"/>
      <c r="Q77" s="84"/>
      <c r="R77" s="76"/>
      <c r="S77" s="77"/>
      <c r="T77" s="78"/>
      <c r="U77" s="82"/>
      <c r="V77" s="83"/>
      <c r="W77" s="84"/>
      <c r="X77" s="76"/>
      <c r="Y77" s="77"/>
      <c r="Z77" s="78"/>
      <c r="AA77" s="108" t="s">
        <v>32</v>
      </c>
      <c r="AB77" s="109"/>
      <c r="AC77" s="110"/>
      <c r="AD77" s="104">
        <f>COUNTIF(C77:AC78,"○")</f>
        <v>3</v>
      </c>
      <c r="AE77" s="102">
        <f>COUNTIF(C77:AC78,"●")</f>
        <v>4</v>
      </c>
      <c r="AF77" s="102">
        <f>COUNTIF(C77:AC78,"△")</f>
        <v>1</v>
      </c>
      <c r="AG77" s="102">
        <f>+AD77*3+AF77*1</f>
        <v>10</v>
      </c>
      <c r="AH77" s="102">
        <v>47</v>
      </c>
      <c r="AI77" s="102">
        <v>44</v>
      </c>
      <c r="AJ77" s="106">
        <v>6</v>
      </c>
    </row>
    <row r="78" spans="1:36" ht="15.75" customHeight="1">
      <c r="A78" s="114"/>
      <c r="B78" s="118"/>
      <c r="C78" s="91">
        <v>9</v>
      </c>
      <c r="D78" s="92" t="s">
        <v>644</v>
      </c>
      <c r="E78" s="93">
        <v>9</v>
      </c>
      <c r="F78" s="85">
        <v>7</v>
      </c>
      <c r="G78" s="86" t="s">
        <v>663</v>
      </c>
      <c r="H78" s="87">
        <v>2</v>
      </c>
      <c r="I78" s="79">
        <v>3</v>
      </c>
      <c r="J78" s="80" t="s">
        <v>675</v>
      </c>
      <c r="K78" s="81">
        <v>5</v>
      </c>
      <c r="L78" s="79">
        <v>1</v>
      </c>
      <c r="M78" s="80" t="s">
        <v>672</v>
      </c>
      <c r="N78" s="81">
        <v>10</v>
      </c>
      <c r="O78" s="85">
        <v>8</v>
      </c>
      <c r="P78" s="86" t="s">
        <v>633</v>
      </c>
      <c r="Q78" s="87">
        <v>7</v>
      </c>
      <c r="R78" s="79">
        <v>1</v>
      </c>
      <c r="S78" s="80" t="s">
        <v>600</v>
      </c>
      <c r="T78" s="81">
        <v>6</v>
      </c>
      <c r="U78" s="85">
        <v>13</v>
      </c>
      <c r="V78" s="86" t="s">
        <v>587</v>
      </c>
      <c r="W78" s="87">
        <v>3</v>
      </c>
      <c r="X78" s="79">
        <v>2</v>
      </c>
      <c r="Y78" s="80" t="s">
        <v>580</v>
      </c>
      <c r="Z78" s="81">
        <v>5</v>
      </c>
      <c r="AA78" s="111"/>
      <c r="AB78" s="112"/>
      <c r="AC78" s="113"/>
      <c r="AD78" s="105"/>
      <c r="AE78" s="103"/>
      <c r="AF78" s="103"/>
      <c r="AG78" s="103"/>
      <c r="AH78" s="103"/>
      <c r="AI78" s="103"/>
      <c r="AJ78" s="107"/>
    </row>
    <row r="79" spans="1:32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35</v>
      </c>
      <c r="AE79" s="16">
        <f>SUM(AE61:AE78)</f>
        <v>35</v>
      </c>
      <c r="AF79" s="16">
        <f>SUM(AF61:AF78)</f>
        <v>2</v>
      </c>
    </row>
    <row r="80" spans="1:32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2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2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2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2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2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2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2" ht="13.5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2" ht="13.5" customHeight="1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2" ht="13.5" customHeight="1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2:29" ht="13.5">
      <c r="B90" s="10" t="str">
        <f>+データ１!$B$2</f>
        <v>2015/2/5</v>
      </c>
      <c r="C90" s="7" t="str">
        <f>+データ１!$B$4</f>
        <v>２０１５年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36" ht="129.75" customHeight="1">
      <c r="B91" s="11" t="str">
        <f>+データ１!B12</f>
        <v>スーパーリ－グ 　　                  　　　 第９回大会  　　　        　　Ｄブロック     　　              ２０１５</v>
      </c>
      <c r="C91" s="122" t="str">
        <f>+IF(B92="","",+B92)</f>
        <v>駒込ベアーズ</v>
      </c>
      <c r="D91" s="123"/>
      <c r="E91" s="124"/>
      <c r="F91" s="122" t="str">
        <f>+IF(B94="","",+B94)</f>
        <v>リトルジャイアンツ</v>
      </c>
      <c r="G91" s="123"/>
      <c r="H91" s="124"/>
      <c r="I91" s="122" t="str">
        <f>+IF(B96="","",+B96)</f>
        <v>ジャパンキングス</v>
      </c>
      <c r="J91" s="123"/>
      <c r="K91" s="124"/>
      <c r="L91" s="122" t="str">
        <f>+IF(B98="","",+B98)</f>
        <v>ブラックキラーズ</v>
      </c>
      <c r="M91" s="123"/>
      <c r="N91" s="124"/>
      <c r="O91" s="119" t="str">
        <f>+IF(B100="","",+B100)</f>
        <v>品川レインボーズ</v>
      </c>
      <c r="P91" s="120"/>
      <c r="Q91" s="121"/>
      <c r="R91" s="122" t="str">
        <f>+IF(B102="","",+B102)</f>
        <v>東陽フェニックス</v>
      </c>
      <c r="S91" s="123"/>
      <c r="T91" s="124"/>
      <c r="U91" s="119" t="str">
        <f>+IF(B104="","",+B104)</f>
        <v>不動パイレーツ</v>
      </c>
      <c r="V91" s="120"/>
      <c r="W91" s="121"/>
      <c r="X91" s="122" t="str">
        <f>+IF(B106="","",+B106)</f>
        <v>山野Ｒイーグルス</v>
      </c>
      <c r="Y91" s="123"/>
      <c r="Z91" s="124"/>
      <c r="AA91" s="119" t="str">
        <f>+IF(B108="","",+B108)</f>
        <v>オレンジイーグルス</v>
      </c>
      <c r="AB91" s="120"/>
      <c r="AC91" s="121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2" t="s">
        <v>22</v>
      </c>
    </row>
    <row r="92" spans="1:36" ht="15.75" customHeight="1">
      <c r="A92" s="114">
        <v>28</v>
      </c>
      <c r="B92" s="115" t="str">
        <f>IF(データ２!B56="","",VLOOKUP(A92,データ２!$A$2:$B$162,2))</f>
        <v>駒込ベアーズ</v>
      </c>
      <c r="C92" s="108" t="s">
        <v>32</v>
      </c>
      <c r="D92" s="109"/>
      <c r="E92" s="110"/>
      <c r="F92" s="76"/>
      <c r="G92" s="77"/>
      <c r="H92" s="78"/>
      <c r="I92" s="82"/>
      <c r="J92" s="83"/>
      <c r="K92" s="84"/>
      <c r="L92" s="82"/>
      <c r="M92" s="83"/>
      <c r="N92" s="84"/>
      <c r="O92" s="76"/>
      <c r="P92" s="77"/>
      <c r="Q92" s="78"/>
      <c r="R92" s="76"/>
      <c r="S92" s="77"/>
      <c r="T92" s="78"/>
      <c r="U92" s="76"/>
      <c r="V92" s="77"/>
      <c r="W92" s="78"/>
      <c r="X92" s="22" t="s">
        <v>313</v>
      </c>
      <c r="Y92" s="23" t="s">
        <v>33</v>
      </c>
      <c r="Z92" s="24">
        <v>5</v>
      </c>
      <c r="AA92" s="76"/>
      <c r="AB92" s="77"/>
      <c r="AC92" s="78"/>
      <c r="AD92" s="104">
        <f>COUNTIF(C92:AC93,"○")</f>
        <v>2</v>
      </c>
      <c r="AE92" s="102">
        <f>COUNTIF(C92:AC93,"●")</f>
        <v>5</v>
      </c>
      <c r="AF92" s="102">
        <f>COUNTIF(C92:AC93,"△")</f>
        <v>0</v>
      </c>
      <c r="AG92" s="102">
        <f>+AD92*3+AF92*1</f>
        <v>6</v>
      </c>
      <c r="AH92" s="102">
        <f>+E93+H93+K93+N93+Q93+T93+W93+AC93</f>
        <v>60</v>
      </c>
      <c r="AI92" s="102">
        <f>+C93+F93+I93+L93+O93+R93+U93+AA93</f>
        <v>39</v>
      </c>
      <c r="AJ92" s="102">
        <v>7</v>
      </c>
    </row>
    <row r="93" spans="1:36" ht="15.75" customHeight="1">
      <c r="A93" s="114"/>
      <c r="B93" s="116"/>
      <c r="C93" s="111"/>
      <c r="D93" s="112"/>
      <c r="E93" s="113"/>
      <c r="F93" s="79">
        <v>1</v>
      </c>
      <c r="G93" s="80" t="s">
        <v>600</v>
      </c>
      <c r="H93" s="81">
        <v>14</v>
      </c>
      <c r="I93" s="85">
        <v>20</v>
      </c>
      <c r="J93" s="86" t="s">
        <v>668</v>
      </c>
      <c r="K93" s="87">
        <v>4</v>
      </c>
      <c r="L93" s="85">
        <v>7</v>
      </c>
      <c r="M93" s="86" t="s">
        <v>582</v>
      </c>
      <c r="N93" s="87">
        <v>4</v>
      </c>
      <c r="O93" s="79">
        <v>1</v>
      </c>
      <c r="P93" s="80" t="s">
        <v>607</v>
      </c>
      <c r="Q93" s="81">
        <v>7</v>
      </c>
      <c r="R93" s="79">
        <v>3</v>
      </c>
      <c r="S93" s="80" t="s">
        <v>647</v>
      </c>
      <c r="T93" s="81">
        <v>7</v>
      </c>
      <c r="U93" s="79">
        <v>1</v>
      </c>
      <c r="V93" s="80" t="s">
        <v>664</v>
      </c>
      <c r="W93" s="81">
        <v>17</v>
      </c>
      <c r="X93" s="25"/>
      <c r="Y93" s="26" t="s">
        <v>33</v>
      </c>
      <c r="Z93" s="27"/>
      <c r="AA93" s="79">
        <v>6</v>
      </c>
      <c r="AB93" s="80" t="s">
        <v>680</v>
      </c>
      <c r="AC93" s="81">
        <v>7</v>
      </c>
      <c r="AD93" s="105"/>
      <c r="AE93" s="103"/>
      <c r="AF93" s="103"/>
      <c r="AG93" s="103"/>
      <c r="AH93" s="103"/>
      <c r="AI93" s="103"/>
      <c r="AJ93" s="103"/>
    </row>
    <row r="94" spans="1:36" ht="15.75" customHeight="1">
      <c r="A94" s="114">
        <v>29</v>
      </c>
      <c r="B94" s="115" t="str">
        <f>IF(データ２!B58="","",VLOOKUP(A94,データ２!$A$2:$B$162,2))</f>
        <v>リトルジャイアンツ</v>
      </c>
      <c r="C94" s="82"/>
      <c r="D94" s="83"/>
      <c r="E94" s="84"/>
      <c r="F94" s="108" t="s">
        <v>32</v>
      </c>
      <c r="G94" s="109"/>
      <c r="H94" s="110"/>
      <c r="I94" s="82"/>
      <c r="J94" s="83"/>
      <c r="K94" s="84"/>
      <c r="L94" s="82"/>
      <c r="M94" s="83"/>
      <c r="N94" s="84"/>
      <c r="O94" s="82"/>
      <c r="P94" s="83"/>
      <c r="Q94" s="84"/>
      <c r="R94" s="82"/>
      <c r="S94" s="83"/>
      <c r="T94" s="84"/>
      <c r="U94" s="76"/>
      <c r="V94" s="77"/>
      <c r="W94" s="78"/>
      <c r="X94" s="22" t="s">
        <v>313</v>
      </c>
      <c r="Y94" s="23" t="s">
        <v>33</v>
      </c>
      <c r="Z94" s="24">
        <v>2</v>
      </c>
      <c r="AA94" s="88"/>
      <c r="AB94" s="89"/>
      <c r="AC94" s="90"/>
      <c r="AD94" s="104">
        <f>COUNTIF(C94:AC95,"○")</f>
        <v>5</v>
      </c>
      <c r="AE94" s="102">
        <f>COUNTIF(C94:AC95,"●")</f>
        <v>1</v>
      </c>
      <c r="AF94" s="102">
        <f>COUNTIF(C94:AC95,"△")</f>
        <v>1</v>
      </c>
      <c r="AG94" s="102">
        <f>+AD94*3+AF94*1</f>
        <v>16</v>
      </c>
      <c r="AH94" s="102">
        <f>+E95+H95+K95+N95+Q95+T95+W95+AC95</f>
        <v>20</v>
      </c>
      <c r="AI94" s="102">
        <f>+C95+F95+I95+L95+O95+R95+U95+AA95</f>
        <v>77</v>
      </c>
      <c r="AJ94" s="106">
        <v>2</v>
      </c>
    </row>
    <row r="95" spans="1:36" ht="15.75" customHeight="1">
      <c r="A95" s="114"/>
      <c r="B95" s="116"/>
      <c r="C95" s="85">
        <v>14</v>
      </c>
      <c r="D95" s="86" t="s">
        <v>597</v>
      </c>
      <c r="E95" s="87">
        <v>1</v>
      </c>
      <c r="F95" s="111"/>
      <c r="G95" s="112"/>
      <c r="H95" s="113"/>
      <c r="I95" s="85">
        <v>25</v>
      </c>
      <c r="J95" s="86" t="s">
        <v>584</v>
      </c>
      <c r="K95" s="87">
        <v>0</v>
      </c>
      <c r="L95" s="85">
        <v>9</v>
      </c>
      <c r="M95" s="86" t="s">
        <v>674</v>
      </c>
      <c r="N95" s="87">
        <v>2</v>
      </c>
      <c r="O95" s="85">
        <v>14</v>
      </c>
      <c r="P95" s="86" t="s">
        <v>663</v>
      </c>
      <c r="Q95" s="87">
        <v>6</v>
      </c>
      <c r="R95" s="85">
        <v>8</v>
      </c>
      <c r="S95" s="86" t="s">
        <v>671</v>
      </c>
      <c r="T95" s="87">
        <v>1</v>
      </c>
      <c r="U95" s="79">
        <v>3</v>
      </c>
      <c r="V95" s="80" t="s">
        <v>682</v>
      </c>
      <c r="W95" s="81">
        <v>6</v>
      </c>
      <c r="X95" s="25"/>
      <c r="Y95" s="26" t="s">
        <v>33</v>
      </c>
      <c r="Z95" s="27"/>
      <c r="AA95" s="91">
        <v>4</v>
      </c>
      <c r="AB95" s="92" t="s">
        <v>688</v>
      </c>
      <c r="AC95" s="93">
        <v>4</v>
      </c>
      <c r="AD95" s="105"/>
      <c r="AE95" s="103"/>
      <c r="AF95" s="103"/>
      <c r="AG95" s="103"/>
      <c r="AH95" s="103"/>
      <c r="AI95" s="103"/>
      <c r="AJ95" s="107"/>
    </row>
    <row r="96" spans="1:36" ht="15.75" customHeight="1">
      <c r="A96" s="114">
        <v>30</v>
      </c>
      <c r="B96" s="115" t="str">
        <f>IF(データ２!B60="","",VLOOKUP(A96,データ２!$A$2:$B$162,2))</f>
        <v>ジャパンキングス</v>
      </c>
      <c r="C96" s="76"/>
      <c r="D96" s="77"/>
      <c r="E96" s="78"/>
      <c r="F96" s="76"/>
      <c r="G96" s="77"/>
      <c r="H96" s="78"/>
      <c r="I96" s="108" t="s">
        <v>32</v>
      </c>
      <c r="J96" s="109"/>
      <c r="K96" s="110"/>
      <c r="L96" s="22" t="s">
        <v>313</v>
      </c>
      <c r="M96" s="23" t="s">
        <v>33</v>
      </c>
      <c r="N96" s="24">
        <v>21</v>
      </c>
      <c r="O96" s="76"/>
      <c r="P96" s="77"/>
      <c r="Q96" s="78"/>
      <c r="R96" s="76"/>
      <c r="S96" s="77"/>
      <c r="T96" s="78"/>
      <c r="U96" s="76"/>
      <c r="V96" s="77"/>
      <c r="W96" s="78"/>
      <c r="X96" s="76"/>
      <c r="Y96" s="77"/>
      <c r="Z96" s="78"/>
      <c r="AA96" s="76"/>
      <c r="AB96" s="77"/>
      <c r="AC96" s="78"/>
      <c r="AD96" s="104">
        <f>COUNTIF(C96:AC97,"○")</f>
        <v>0</v>
      </c>
      <c r="AE96" s="102">
        <f>COUNTIF(C96:AC97,"●")</f>
        <v>7</v>
      </c>
      <c r="AF96" s="102">
        <f>COUNTIF(C96:AC97,"△")</f>
        <v>0</v>
      </c>
      <c r="AG96" s="102">
        <f>+AD96*3+AF96*1</f>
        <v>0</v>
      </c>
      <c r="AH96" s="102">
        <v>109</v>
      </c>
      <c r="AI96" s="102">
        <f>+C97+F97+I97+L97+O97+R97+U97+AA97</f>
        <v>8</v>
      </c>
      <c r="AJ96" s="102">
        <v>9</v>
      </c>
    </row>
    <row r="97" spans="1:36" ht="15.75" customHeight="1">
      <c r="A97" s="114"/>
      <c r="B97" s="116"/>
      <c r="C97" s="79">
        <v>4</v>
      </c>
      <c r="D97" s="80" t="s">
        <v>667</v>
      </c>
      <c r="E97" s="81">
        <v>20</v>
      </c>
      <c r="F97" s="79">
        <v>0</v>
      </c>
      <c r="G97" s="80" t="s">
        <v>583</v>
      </c>
      <c r="H97" s="81">
        <v>25</v>
      </c>
      <c r="I97" s="111"/>
      <c r="J97" s="112"/>
      <c r="K97" s="113"/>
      <c r="L97" s="25"/>
      <c r="M97" s="26" t="s">
        <v>33</v>
      </c>
      <c r="N97" s="27"/>
      <c r="O97" s="79">
        <v>1</v>
      </c>
      <c r="P97" s="80" t="s">
        <v>609</v>
      </c>
      <c r="Q97" s="81">
        <v>11</v>
      </c>
      <c r="R97" s="79">
        <v>0</v>
      </c>
      <c r="S97" s="80" t="s">
        <v>630</v>
      </c>
      <c r="T97" s="81">
        <v>15</v>
      </c>
      <c r="U97" s="79">
        <v>2</v>
      </c>
      <c r="V97" s="80" t="s">
        <v>649</v>
      </c>
      <c r="W97" s="81">
        <v>12</v>
      </c>
      <c r="X97" s="79">
        <v>0</v>
      </c>
      <c r="Y97" s="80" t="s">
        <v>636</v>
      </c>
      <c r="Z97" s="81">
        <v>14</v>
      </c>
      <c r="AA97" s="79">
        <v>1</v>
      </c>
      <c r="AB97" s="80" t="s">
        <v>589</v>
      </c>
      <c r="AC97" s="81">
        <v>12</v>
      </c>
      <c r="AD97" s="105"/>
      <c r="AE97" s="103"/>
      <c r="AF97" s="103"/>
      <c r="AG97" s="103"/>
      <c r="AH97" s="103"/>
      <c r="AI97" s="103"/>
      <c r="AJ97" s="103"/>
    </row>
    <row r="98" spans="1:36" ht="15.75" customHeight="1">
      <c r="A98" s="114">
        <v>31</v>
      </c>
      <c r="B98" s="115" t="str">
        <f>IF(データ２!B62="","",VLOOKUP(A98,データ２!$A$2:$B$162,2))</f>
        <v>ブラックキラーズ</v>
      </c>
      <c r="C98" s="76"/>
      <c r="D98" s="77"/>
      <c r="E98" s="78"/>
      <c r="F98" s="76"/>
      <c r="G98" s="77"/>
      <c r="H98" s="78"/>
      <c r="I98" s="22" t="s">
        <v>313</v>
      </c>
      <c r="J98" s="23" t="s">
        <v>33</v>
      </c>
      <c r="K98" s="24">
        <v>21</v>
      </c>
      <c r="L98" s="108" t="s">
        <v>32</v>
      </c>
      <c r="M98" s="109"/>
      <c r="N98" s="110"/>
      <c r="O98" s="76"/>
      <c r="P98" s="77"/>
      <c r="Q98" s="78"/>
      <c r="R98" s="22" t="s">
        <v>313</v>
      </c>
      <c r="S98" s="23" t="s">
        <v>33</v>
      </c>
      <c r="T98" s="24">
        <v>4</v>
      </c>
      <c r="U98" s="76"/>
      <c r="V98" s="77"/>
      <c r="W98" s="78"/>
      <c r="X98" s="76"/>
      <c r="Y98" s="77"/>
      <c r="Z98" s="78"/>
      <c r="AA98" s="76"/>
      <c r="AB98" s="77"/>
      <c r="AC98" s="78"/>
      <c r="AD98" s="104">
        <f>COUNTIF(C98:AC99,"○")</f>
        <v>0</v>
      </c>
      <c r="AE98" s="102">
        <f>COUNTIF(C98:AC99,"●")</f>
        <v>6</v>
      </c>
      <c r="AF98" s="102">
        <f>COUNTIF(C98:AC99,"△")</f>
        <v>0</v>
      </c>
      <c r="AG98" s="102">
        <f>+AD98*3+AF98*1</f>
        <v>0</v>
      </c>
      <c r="AH98" s="102">
        <v>65</v>
      </c>
      <c r="AI98" s="102">
        <v>20</v>
      </c>
      <c r="AJ98" s="102">
        <v>8</v>
      </c>
    </row>
    <row r="99" spans="1:36" ht="15.75" customHeight="1">
      <c r="A99" s="114"/>
      <c r="B99" s="116"/>
      <c r="C99" s="79">
        <v>4</v>
      </c>
      <c r="D99" s="80" t="s">
        <v>580</v>
      </c>
      <c r="E99" s="81">
        <v>7</v>
      </c>
      <c r="F99" s="79">
        <v>2</v>
      </c>
      <c r="G99" s="80" t="s">
        <v>675</v>
      </c>
      <c r="H99" s="81">
        <v>9</v>
      </c>
      <c r="I99" s="25"/>
      <c r="J99" s="26" t="s">
        <v>33</v>
      </c>
      <c r="K99" s="27"/>
      <c r="L99" s="111"/>
      <c r="M99" s="112"/>
      <c r="N99" s="113"/>
      <c r="O99" s="79">
        <v>4</v>
      </c>
      <c r="P99" s="80" t="s">
        <v>622</v>
      </c>
      <c r="Q99" s="81">
        <v>10</v>
      </c>
      <c r="R99" s="25"/>
      <c r="S99" s="26" t="s">
        <v>33</v>
      </c>
      <c r="T99" s="27"/>
      <c r="U99" s="79">
        <v>2</v>
      </c>
      <c r="V99" s="80" t="s">
        <v>675</v>
      </c>
      <c r="W99" s="81">
        <v>11</v>
      </c>
      <c r="X99" s="79">
        <v>6</v>
      </c>
      <c r="Y99" s="80" t="s">
        <v>685</v>
      </c>
      <c r="Z99" s="81">
        <v>16</v>
      </c>
      <c r="AA99" s="79">
        <v>2</v>
      </c>
      <c r="AB99" s="80" t="s">
        <v>656</v>
      </c>
      <c r="AC99" s="81">
        <v>12</v>
      </c>
      <c r="AD99" s="105"/>
      <c r="AE99" s="103"/>
      <c r="AF99" s="103"/>
      <c r="AG99" s="103"/>
      <c r="AH99" s="103"/>
      <c r="AI99" s="103"/>
      <c r="AJ99" s="103"/>
    </row>
    <row r="100" spans="1:36" ht="15.75" customHeight="1">
      <c r="A100" s="114">
        <v>32</v>
      </c>
      <c r="B100" s="117" t="str">
        <f>IF(データ２!B64="","",VLOOKUP(A100,データ２!$A$2:$B$162,2))</f>
        <v>品川レインボーズ</v>
      </c>
      <c r="C100" s="82"/>
      <c r="D100" s="83"/>
      <c r="E100" s="84"/>
      <c r="F100" s="76"/>
      <c r="G100" s="77"/>
      <c r="H100" s="78"/>
      <c r="I100" s="82"/>
      <c r="J100" s="83"/>
      <c r="K100" s="84"/>
      <c r="L100" s="82"/>
      <c r="M100" s="83"/>
      <c r="N100" s="84"/>
      <c r="O100" s="108" t="s">
        <v>32</v>
      </c>
      <c r="P100" s="109"/>
      <c r="Q100" s="110"/>
      <c r="R100" s="76"/>
      <c r="S100" s="77"/>
      <c r="T100" s="78"/>
      <c r="U100" s="76"/>
      <c r="V100" s="77"/>
      <c r="W100" s="78"/>
      <c r="X100" s="76"/>
      <c r="Y100" s="77"/>
      <c r="Z100" s="78"/>
      <c r="AA100" s="88"/>
      <c r="AB100" s="89"/>
      <c r="AC100" s="90"/>
      <c r="AD100" s="104">
        <f>COUNTIF(C100:AC101,"○")</f>
        <v>3</v>
      </c>
      <c r="AE100" s="102">
        <f>COUNTIF(C100:AC101,"●")</f>
        <v>4</v>
      </c>
      <c r="AF100" s="102">
        <f>COUNTIF(C100:AC101,"△")</f>
        <v>1</v>
      </c>
      <c r="AG100" s="102">
        <f>+AD100*3+AF100*1</f>
        <v>10</v>
      </c>
      <c r="AH100" s="102">
        <v>46</v>
      </c>
      <c r="AI100" s="102">
        <v>49</v>
      </c>
      <c r="AJ100" s="102">
        <v>6</v>
      </c>
    </row>
    <row r="101" spans="1:36" ht="15.75" customHeight="1">
      <c r="A101" s="114"/>
      <c r="B101" s="118"/>
      <c r="C101" s="85">
        <v>7</v>
      </c>
      <c r="D101" s="86" t="s">
        <v>606</v>
      </c>
      <c r="E101" s="87">
        <v>1</v>
      </c>
      <c r="F101" s="79">
        <v>6</v>
      </c>
      <c r="G101" s="80" t="s">
        <v>664</v>
      </c>
      <c r="H101" s="81">
        <v>14</v>
      </c>
      <c r="I101" s="85">
        <v>11</v>
      </c>
      <c r="J101" s="86" t="s">
        <v>608</v>
      </c>
      <c r="K101" s="87">
        <v>1</v>
      </c>
      <c r="L101" s="85">
        <v>10</v>
      </c>
      <c r="M101" s="86" t="s">
        <v>621</v>
      </c>
      <c r="N101" s="87">
        <v>4</v>
      </c>
      <c r="O101" s="111"/>
      <c r="P101" s="112"/>
      <c r="Q101" s="113"/>
      <c r="R101" s="79">
        <v>1</v>
      </c>
      <c r="S101" s="80" t="s">
        <v>596</v>
      </c>
      <c r="T101" s="81">
        <v>4</v>
      </c>
      <c r="U101" s="79">
        <v>2</v>
      </c>
      <c r="V101" s="80" t="s">
        <v>589</v>
      </c>
      <c r="W101" s="81">
        <v>8</v>
      </c>
      <c r="X101" s="79">
        <v>1</v>
      </c>
      <c r="Y101" s="80" t="s">
        <v>655</v>
      </c>
      <c r="Z101" s="81">
        <v>3</v>
      </c>
      <c r="AA101" s="91">
        <v>11</v>
      </c>
      <c r="AB101" s="92" t="s">
        <v>658</v>
      </c>
      <c r="AC101" s="93">
        <v>11</v>
      </c>
      <c r="AD101" s="105"/>
      <c r="AE101" s="103"/>
      <c r="AF101" s="103"/>
      <c r="AG101" s="103"/>
      <c r="AH101" s="103"/>
      <c r="AI101" s="103"/>
      <c r="AJ101" s="103"/>
    </row>
    <row r="102" spans="1:36" ht="15.75" customHeight="1">
      <c r="A102" s="114">
        <v>33</v>
      </c>
      <c r="B102" s="115" t="str">
        <f>IF(データ２!B66="","",VLOOKUP(A102,データ２!$A$2:$B$162,2))</f>
        <v>東陽フェニックス</v>
      </c>
      <c r="C102" s="82"/>
      <c r="D102" s="83"/>
      <c r="E102" s="84"/>
      <c r="F102" s="76"/>
      <c r="G102" s="77"/>
      <c r="H102" s="78"/>
      <c r="I102" s="82"/>
      <c r="J102" s="83"/>
      <c r="K102" s="84"/>
      <c r="L102" s="22" t="s">
        <v>313</v>
      </c>
      <c r="M102" s="23" t="s">
        <v>33</v>
      </c>
      <c r="N102" s="24">
        <v>4</v>
      </c>
      <c r="O102" s="82"/>
      <c r="P102" s="83"/>
      <c r="Q102" s="84"/>
      <c r="R102" s="108" t="s">
        <v>32</v>
      </c>
      <c r="S102" s="109"/>
      <c r="T102" s="110"/>
      <c r="U102" s="76"/>
      <c r="V102" s="77"/>
      <c r="W102" s="78"/>
      <c r="X102" s="82"/>
      <c r="Y102" s="83"/>
      <c r="Z102" s="84"/>
      <c r="AA102" s="76"/>
      <c r="AB102" s="77"/>
      <c r="AC102" s="78"/>
      <c r="AD102" s="104">
        <f>COUNTIF(C102:AC103,"○")</f>
        <v>4</v>
      </c>
      <c r="AE102" s="102">
        <f>COUNTIF(C102:AC103,"●")</f>
        <v>3</v>
      </c>
      <c r="AF102" s="102">
        <f>COUNTIF(C102:AC103,"△")</f>
        <v>0</v>
      </c>
      <c r="AG102" s="102">
        <f>+AD102*3+AF102*1</f>
        <v>12</v>
      </c>
      <c r="AH102" s="102">
        <v>25</v>
      </c>
      <c r="AI102" s="102">
        <v>48</v>
      </c>
      <c r="AJ102" s="102">
        <v>4</v>
      </c>
    </row>
    <row r="103" spans="1:36" ht="15.75" customHeight="1">
      <c r="A103" s="114"/>
      <c r="B103" s="116"/>
      <c r="C103" s="85">
        <v>7</v>
      </c>
      <c r="D103" s="86" t="s">
        <v>648</v>
      </c>
      <c r="E103" s="87">
        <v>3</v>
      </c>
      <c r="F103" s="79">
        <v>1</v>
      </c>
      <c r="G103" s="80" t="s">
        <v>672</v>
      </c>
      <c r="H103" s="81">
        <v>8</v>
      </c>
      <c r="I103" s="85">
        <v>15</v>
      </c>
      <c r="J103" s="86" t="s">
        <v>629</v>
      </c>
      <c r="K103" s="87">
        <v>0</v>
      </c>
      <c r="L103" s="25"/>
      <c r="M103" s="26" t="s">
        <v>33</v>
      </c>
      <c r="N103" s="27"/>
      <c r="O103" s="85">
        <v>4</v>
      </c>
      <c r="P103" s="86" t="s">
        <v>595</v>
      </c>
      <c r="Q103" s="87">
        <v>1</v>
      </c>
      <c r="R103" s="111"/>
      <c r="S103" s="112"/>
      <c r="T103" s="113"/>
      <c r="U103" s="79">
        <v>0</v>
      </c>
      <c r="V103" s="80" t="s">
        <v>580</v>
      </c>
      <c r="W103" s="81">
        <v>4</v>
      </c>
      <c r="X103" s="85">
        <v>18</v>
      </c>
      <c r="Y103" s="86" t="s">
        <v>668</v>
      </c>
      <c r="Z103" s="87">
        <v>5</v>
      </c>
      <c r="AA103" s="79">
        <v>3</v>
      </c>
      <c r="AB103" s="80" t="s">
        <v>610</v>
      </c>
      <c r="AC103" s="81">
        <v>4</v>
      </c>
      <c r="AD103" s="105"/>
      <c r="AE103" s="103"/>
      <c r="AF103" s="103"/>
      <c r="AG103" s="103"/>
      <c r="AH103" s="103"/>
      <c r="AI103" s="103"/>
      <c r="AJ103" s="103"/>
    </row>
    <row r="104" spans="1:36" ht="15.75" customHeight="1">
      <c r="A104" s="114">
        <v>34</v>
      </c>
      <c r="B104" s="117" t="str">
        <f>IF(データ２!B68="","",VLOOKUP(A104,データ２!$A$2:$B$162,2))</f>
        <v>不動パイレーツ</v>
      </c>
      <c r="C104" s="82"/>
      <c r="D104" s="83"/>
      <c r="E104" s="84"/>
      <c r="F104" s="82"/>
      <c r="G104" s="83"/>
      <c r="H104" s="84"/>
      <c r="I104" s="82"/>
      <c r="J104" s="83"/>
      <c r="K104" s="84"/>
      <c r="L104" s="82"/>
      <c r="M104" s="83"/>
      <c r="N104" s="84"/>
      <c r="O104" s="82"/>
      <c r="P104" s="83"/>
      <c r="Q104" s="84"/>
      <c r="R104" s="82"/>
      <c r="S104" s="83"/>
      <c r="T104" s="84"/>
      <c r="U104" s="108" t="s">
        <v>32</v>
      </c>
      <c r="V104" s="109"/>
      <c r="W104" s="110"/>
      <c r="X104" s="82"/>
      <c r="Y104" s="83"/>
      <c r="Z104" s="84"/>
      <c r="AA104" s="82"/>
      <c r="AB104" s="83"/>
      <c r="AC104" s="84"/>
      <c r="AD104" s="104">
        <f>COUNTIF(C104:AC105,"○")</f>
        <v>8</v>
      </c>
      <c r="AE104" s="102">
        <f>COUNTIF(C104:AC105,"●")</f>
        <v>0</v>
      </c>
      <c r="AF104" s="102">
        <f>COUNTIF(C104:AC105,"△")</f>
        <v>0</v>
      </c>
      <c r="AG104" s="102">
        <f>+AD104*3+AF104*1</f>
        <v>24</v>
      </c>
      <c r="AH104" s="102">
        <f>+E105+H105+K105+N105+Q105+T105+W105+AC105</f>
        <v>11</v>
      </c>
      <c r="AI104" s="102">
        <v>76</v>
      </c>
      <c r="AJ104" s="106">
        <v>1</v>
      </c>
    </row>
    <row r="105" spans="1:36" ht="15.75" customHeight="1">
      <c r="A105" s="114"/>
      <c r="B105" s="118"/>
      <c r="C105" s="85">
        <v>17</v>
      </c>
      <c r="D105" s="86" t="s">
        <v>663</v>
      </c>
      <c r="E105" s="87">
        <v>1</v>
      </c>
      <c r="F105" s="85">
        <v>6</v>
      </c>
      <c r="G105" s="86" t="s">
        <v>681</v>
      </c>
      <c r="H105" s="87">
        <v>3</v>
      </c>
      <c r="I105" s="85">
        <v>12</v>
      </c>
      <c r="J105" s="86" t="s">
        <v>650</v>
      </c>
      <c r="K105" s="87">
        <v>2</v>
      </c>
      <c r="L105" s="85">
        <v>11</v>
      </c>
      <c r="M105" s="86" t="s">
        <v>674</v>
      </c>
      <c r="N105" s="87">
        <v>2</v>
      </c>
      <c r="O105" s="85">
        <v>8</v>
      </c>
      <c r="P105" s="86" t="s">
        <v>588</v>
      </c>
      <c r="Q105" s="87">
        <v>2</v>
      </c>
      <c r="R105" s="85">
        <v>4</v>
      </c>
      <c r="S105" s="86" t="s">
        <v>582</v>
      </c>
      <c r="T105" s="87">
        <v>0</v>
      </c>
      <c r="U105" s="111"/>
      <c r="V105" s="112"/>
      <c r="W105" s="113"/>
      <c r="X105" s="85">
        <v>9</v>
      </c>
      <c r="Y105" s="86" t="s">
        <v>686</v>
      </c>
      <c r="Z105" s="87">
        <v>0</v>
      </c>
      <c r="AA105" s="85">
        <v>9</v>
      </c>
      <c r="AB105" s="86" t="s">
        <v>592</v>
      </c>
      <c r="AC105" s="87">
        <v>1</v>
      </c>
      <c r="AD105" s="105"/>
      <c r="AE105" s="103"/>
      <c r="AF105" s="103"/>
      <c r="AG105" s="103"/>
      <c r="AH105" s="103"/>
      <c r="AI105" s="103"/>
      <c r="AJ105" s="107"/>
    </row>
    <row r="106" spans="1:36" ht="15.75" customHeight="1">
      <c r="A106" s="114">
        <v>35</v>
      </c>
      <c r="B106" s="115" t="str">
        <f>IF(データ２!B70="","",VLOOKUP(A106,データ２!$A$2:$B$162,2))</f>
        <v>山野Ｒイーグルス</v>
      </c>
      <c r="C106" s="22" t="s">
        <v>313</v>
      </c>
      <c r="D106" s="23" t="s">
        <v>33</v>
      </c>
      <c r="E106" s="24">
        <v>5</v>
      </c>
      <c r="F106" s="22" t="s">
        <v>313</v>
      </c>
      <c r="G106" s="23" t="s">
        <v>33</v>
      </c>
      <c r="H106" s="24">
        <v>2</v>
      </c>
      <c r="I106" s="82"/>
      <c r="J106" s="83"/>
      <c r="K106" s="84"/>
      <c r="L106" s="82"/>
      <c r="M106" s="83"/>
      <c r="N106" s="84"/>
      <c r="O106" s="82"/>
      <c r="P106" s="83"/>
      <c r="Q106" s="84"/>
      <c r="R106" s="76"/>
      <c r="S106" s="77"/>
      <c r="T106" s="78"/>
      <c r="U106" s="76"/>
      <c r="V106" s="77"/>
      <c r="W106" s="78"/>
      <c r="X106" s="108" t="s">
        <v>32</v>
      </c>
      <c r="Y106" s="109"/>
      <c r="Z106" s="110"/>
      <c r="AA106" s="88"/>
      <c r="AB106" s="89"/>
      <c r="AC106" s="90"/>
      <c r="AD106" s="104">
        <f>COUNTIF(C106:AC107,"○")</f>
        <v>3</v>
      </c>
      <c r="AE106" s="102">
        <f>COUNTIF(C106:AC107,"●")</f>
        <v>2</v>
      </c>
      <c r="AF106" s="102">
        <f>COUNTIF(C106:AC107,"△")</f>
        <v>1</v>
      </c>
      <c r="AG106" s="102">
        <f>+AD106*3+AF106*1</f>
        <v>10</v>
      </c>
      <c r="AH106" s="102">
        <f>+E107+H107+K107+N107+Q107+T107+W107+AC107</f>
        <v>36</v>
      </c>
      <c r="AI106" s="102">
        <f>+C107+F107+I107+L107+O107+R107+U107+AA107</f>
        <v>40</v>
      </c>
      <c r="AJ106" s="102">
        <v>5</v>
      </c>
    </row>
    <row r="107" spans="1:36" ht="15.75" customHeight="1">
      <c r="A107" s="114"/>
      <c r="B107" s="116"/>
      <c r="C107" s="25"/>
      <c r="D107" s="26" t="s">
        <v>33</v>
      </c>
      <c r="E107" s="27"/>
      <c r="F107" s="25"/>
      <c r="G107" s="26" t="s">
        <v>33</v>
      </c>
      <c r="H107" s="27"/>
      <c r="I107" s="85">
        <v>14</v>
      </c>
      <c r="J107" s="86" t="s">
        <v>635</v>
      </c>
      <c r="K107" s="87">
        <v>0</v>
      </c>
      <c r="L107" s="85">
        <v>16</v>
      </c>
      <c r="M107" s="86" t="s">
        <v>684</v>
      </c>
      <c r="N107" s="87">
        <v>6</v>
      </c>
      <c r="O107" s="85">
        <v>3</v>
      </c>
      <c r="P107" s="86" t="s">
        <v>654</v>
      </c>
      <c r="Q107" s="87">
        <v>1</v>
      </c>
      <c r="R107" s="79">
        <v>5</v>
      </c>
      <c r="S107" s="80" t="s">
        <v>667</v>
      </c>
      <c r="T107" s="81">
        <v>18</v>
      </c>
      <c r="U107" s="79">
        <v>0</v>
      </c>
      <c r="V107" s="80" t="s">
        <v>687</v>
      </c>
      <c r="W107" s="81">
        <v>9</v>
      </c>
      <c r="X107" s="111"/>
      <c r="Y107" s="112"/>
      <c r="Z107" s="113"/>
      <c r="AA107" s="91">
        <v>2</v>
      </c>
      <c r="AB107" s="92" t="s">
        <v>641</v>
      </c>
      <c r="AC107" s="93">
        <v>2</v>
      </c>
      <c r="AD107" s="105"/>
      <c r="AE107" s="103"/>
      <c r="AF107" s="103"/>
      <c r="AG107" s="103"/>
      <c r="AH107" s="103"/>
      <c r="AI107" s="103"/>
      <c r="AJ107" s="103"/>
    </row>
    <row r="108" spans="1:36" ht="15.75" customHeight="1">
      <c r="A108" s="114">
        <v>36</v>
      </c>
      <c r="B108" s="117" t="str">
        <f>IF(データ２!B72="","",VLOOKUP(A108,データ２!$A$2:$B$162,2))</f>
        <v>オレンジイーグルス</v>
      </c>
      <c r="C108" s="82"/>
      <c r="D108" s="83"/>
      <c r="E108" s="84"/>
      <c r="F108" s="88"/>
      <c r="G108" s="89"/>
      <c r="H108" s="90"/>
      <c r="I108" s="82"/>
      <c r="J108" s="83"/>
      <c r="K108" s="84"/>
      <c r="L108" s="82"/>
      <c r="M108" s="83"/>
      <c r="N108" s="84"/>
      <c r="O108" s="88"/>
      <c r="P108" s="89"/>
      <c r="Q108" s="90"/>
      <c r="R108" s="82"/>
      <c r="S108" s="83"/>
      <c r="T108" s="84"/>
      <c r="U108" s="76"/>
      <c r="V108" s="77"/>
      <c r="W108" s="78"/>
      <c r="X108" s="88"/>
      <c r="Y108" s="89"/>
      <c r="Z108" s="90"/>
      <c r="AA108" s="108" t="s">
        <v>32</v>
      </c>
      <c r="AB108" s="109"/>
      <c r="AC108" s="110"/>
      <c r="AD108" s="104">
        <f>COUNTIF(C108:AC109,"○")</f>
        <v>4</v>
      </c>
      <c r="AE108" s="102">
        <f>COUNTIF(C108:AC109,"●")</f>
        <v>1</v>
      </c>
      <c r="AF108" s="102">
        <f>COUNTIF(C108:AC109,"△")</f>
        <v>3</v>
      </c>
      <c r="AG108" s="102">
        <f>+AD108*3+AF108*1</f>
        <v>15</v>
      </c>
      <c r="AH108" s="102">
        <v>38</v>
      </c>
      <c r="AI108" s="102">
        <v>53</v>
      </c>
      <c r="AJ108" s="102">
        <v>3</v>
      </c>
    </row>
    <row r="109" spans="1:36" ht="15.75" customHeight="1">
      <c r="A109" s="114"/>
      <c r="B109" s="118"/>
      <c r="C109" s="85">
        <v>7</v>
      </c>
      <c r="D109" s="86" t="s">
        <v>679</v>
      </c>
      <c r="E109" s="87">
        <v>6</v>
      </c>
      <c r="F109" s="91">
        <v>4</v>
      </c>
      <c r="G109" s="92" t="s">
        <v>688</v>
      </c>
      <c r="H109" s="93">
        <v>4</v>
      </c>
      <c r="I109" s="85">
        <v>12</v>
      </c>
      <c r="J109" s="86" t="s">
        <v>588</v>
      </c>
      <c r="K109" s="87">
        <v>1</v>
      </c>
      <c r="L109" s="85">
        <v>12</v>
      </c>
      <c r="M109" s="86" t="s">
        <v>657</v>
      </c>
      <c r="N109" s="87">
        <v>2</v>
      </c>
      <c r="O109" s="91">
        <v>11</v>
      </c>
      <c r="P109" s="92" t="s">
        <v>658</v>
      </c>
      <c r="Q109" s="93">
        <v>11</v>
      </c>
      <c r="R109" s="85">
        <v>4</v>
      </c>
      <c r="S109" s="86" t="s">
        <v>611</v>
      </c>
      <c r="T109" s="87">
        <v>3</v>
      </c>
      <c r="U109" s="79">
        <v>1</v>
      </c>
      <c r="V109" s="80" t="s">
        <v>593</v>
      </c>
      <c r="W109" s="81">
        <v>9</v>
      </c>
      <c r="X109" s="91">
        <v>2</v>
      </c>
      <c r="Y109" s="92" t="s">
        <v>641</v>
      </c>
      <c r="Z109" s="93">
        <v>2</v>
      </c>
      <c r="AA109" s="111"/>
      <c r="AB109" s="112"/>
      <c r="AC109" s="113"/>
      <c r="AD109" s="105"/>
      <c r="AE109" s="103"/>
      <c r="AF109" s="103"/>
      <c r="AG109" s="103"/>
      <c r="AH109" s="103"/>
      <c r="AI109" s="103"/>
      <c r="AJ109" s="103"/>
    </row>
    <row r="110" spans="30:32" ht="13.5">
      <c r="AD110" s="16">
        <f>SUM(AD92:AD109)</f>
        <v>29</v>
      </c>
      <c r="AE110" s="16">
        <f>SUM(AE92:AE109)</f>
        <v>29</v>
      </c>
      <c r="AF110" s="16">
        <f>SUM(AF92:AF109)</f>
        <v>6</v>
      </c>
    </row>
    <row r="117" spans="2:29" ht="13.5">
      <c r="B117" s="10" t="str">
        <f>+データ１!$B$2</f>
        <v>2015/2/5</v>
      </c>
      <c r="C117" s="7" t="str">
        <f>+データ１!$B$4</f>
        <v>２０１５年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2:36" ht="129.75" customHeight="1">
      <c r="B118" s="20" t="str">
        <f>+データ１!B14</f>
        <v>スーパーリ－グ 　　                  　　　 第９回大会  　　　        　　Ｅブロック     　　              ２０１５</v>
      </c>
      <c r="C118" s="122" t="str">
        <f>+IF(B119="","",+B119)</f>
        <v>ニュー愛宕</v>
      </c>
      <c r="D118" s="123"/>
      <c r="E118" s="124"/>
      <c r="F118" s="122" t="str">
        <f>+IF(B121="","",+B121)</f>
        <v>春日橋ファイターズ</v>
      </c>
      <c r="G118" s="123"/>
      <c r="H118" s="124"/>
      <c r="I118" s="122" t="str">
        <f>+IF(B123="","",+B123)</f>
        <v>ブルースカイズ</v>
      </c>
      <c r="J118" s="123"/>
      <c r="K118" s="124"/>
      <c r="L118" s="122" t="str">
        <f>+IF(B125="","",+B125)</f>
        <v>トゥールスジュニア</v>
      </c>
      <c r="M118" s="123"/>
      <c r="N118" s="124"/>
      <c r="O118" s="119" t="str">
        <f>+IF(B127="","",+B127)</f>
        <v>茗荷谷クラブ</v>
      </c>
      <c r="P118" s="120"/>
      <c r="Q118" s="121"/>
      <c r="R118" s="122" t="str">
        <f>+IF(B129="","",+B129)</f>
        <v>元芝ハヤブサ</v>
      </c>
      <c r="S118" s="123"/>
      <c r="T118" s="124"/>
      <c r="U118" s="119" t="str">
        <f>+IF(B131="","",+B131)</f>
        <v>月島ライオンズ</v>
      </c>
      <c r="V118" s="120"/>
      <c r="W118" s="121"/>
      <c r="X118" s="119" t="str">
        <f>+IF(B133="","",+B133)</f>
        <v>墨田スターズ</v>
      </c>
      <c r="Y118" s="120"/>
      <c r="Z118" s="121"/>
      <c r="AA118" s="119" t="str">
        <f>+IF(B135="","",+B135)</f>
        <v>サンジュニア</v>
      </c>
      <c r="AB118" s="120"/>
      <c r="AC118" s="121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2" t="s">
        <v>22</v>
      </c>
    </row>
    <row r="119" spans="1:36" ht="15.75" customHeight="1">
      <c r="A119" s="114">
        <v>37</v>
      </c>
      <c r="B119" s="115" t="str">
        <f>IF(データ２!B74="","",VLOOKUP(A119,データ２!$A$2:$B$162,2))</f>
        <v>ニュー愛宕</v>
      </c>
      <c r="C119" s="108" t="s">
        <v>32</v>
      </c>
      <c r="D119" s="109"/>
      <c r="E119" s="110"/>
      <c r="F119" s="82"/>
      <c r="G119" s="83"/>
      <c r="H119" s="84"/>
      <c r="I119" s="22" t="s">
        <v>314</v>
      </c>
      <c r="J119" s="23" t="s">
        <v>33</v>
      </c>
      <c r="K119" s="24">
        <v>33</v>
      </c>
      <c r="L119" s="76"/>
      <c r="M119" s="77"/>
      <c r="N119" s="78"/>
      <c r="O119" s="76"/>
      <c r="P119" s="77"/>
      <c r="Q119" s="78"/>
      <c r="R119" s="82"/>
      <c r="S119" s="83"/>
      <c r="T119" s="84"/>
      <c r="U119" s="76"/>
      <c r="V119" s="77"/>
      <c r="W119" s="78"/>
      <c r="X119" s="76"/>
      <c r="Y119" s="77"/>
      <c r="Z119" s="78"/>
      <c r="AA119" s="82"/>
      <c r="AB119" s="83"/>
      <c r="AC119" s="84"/>
      <c r="AD119" s="104">
        <f>COUNTIF(C119:AC120,"○")</f>
        <v>3</v>
      </c>
      <c r="AE119" s="102">
        <f>COUNTIF(C119:AC120,"●")</f>
        <v>4</v>
      </c>
      <c r="AF119" s="102">
        <f>COUNTIF(C119:AC120,"△")</f>
        <v>0</v>
      </c>
      <c r="AG119" s="102">
        <f>+AD119*3+AF119*1</f>
        <v>9</v>
      </c>
      <c r="AH119" s="102">
        <v>76</v>
      </c>
      <c r="AI119" s="102">
        <v>48</v>
      </c>
      <c r="AJ119" s="102">
        <v>6</v>
      </c>
    </row>
    <row r="120" spans="1:36" ht="15.75" customHeight="1">
      <c r="A120" s="114"/>
      <c r="B120" s="116"/>
      <c r="C120" s="111"/>
      <c r="D120" s="112"/>
      <c r="E120" s="113"/>
      <c r="F120" s="85">
        <v>14</v>
      </c>
      <c r="G120" s="86" t="s">
        <v>597</v>
      </c>
      <c r="H120" s="87">
        <v>4</v>
      </c>
      <c r="I120" s="25"/>
      <c r="J120" s="26" t="s">
        <v>33</v>
      </c>
      <c r="K120" s="27"/>
      <c r="L120" s="79">
        <v>3</v>
      </c>
      <c r="M120" s="80" t="s">
        <v>655</v>
      </c>
      <c r="N120" s="81">
        <v>15</v>
      </c>
      <c r="O120" s="79">
        <v>0</v>
      </c>
      <c r="P120" s="80" t="s">
        <v>607</v>
      </c>
      <c r="Q120" s="81">
        <v>22</v>
      </c>
      <c r="R120" s="85">
        <v>12</v>
      </c>
      <c r="S120" s="86" t="s">
        <v>690</v>
      </c>
      <c r="T120" s="87">
        <v>2</v>
      </c>
      <c r="U120" s="79">
        <v>2</v>
      </c>
      <c r="V120" s="80" t="s">
        <v>687</v>
      </c>
      <c r="W120" s="81">
        <v>11</v>
      </c>
      <c r="X120" s="79">
        <v>3</v>
      </c>
      <c r="Y120" s="80" t="s">
        <v>610</v>
      </c>
      <c r="Z120" s="81">
        <v>15</v>
      </c>
      <c r="AA120" s="85">
        <v>14</v>
      </c>
      <c r="AB120" s="86" t="s">
        <v>588</v>
      </c>
      <c r="AC120" s="87">
        <v>7</v>
      </c>
      <c r="AD120" s="105"/>
      <c r="AE120" s="103"/>
      <c r="AF120" s="103"/>
      <c r="AG120" s="103"/>
      <c r="AH120" s="103"/>
      <c r="AI120" s="103"/>
      <c r="AJ120" s="103"/>
    </row>
    <row r="121" spans="1:36" ht="15.75" customHeight="1">
      <c r="A121" s="114">
        <v>38</v>
      </c>
      <c r="B121" s="115" t="str">
        <f>IF(データ２!B76="","",VLOOKUP(A121,データ２!$A$2:$B$162,2))</f>
        <v>春日橋ファイターズ</v>
      </c>
      <c r="C121" s="76"/>
      <c r="D121" s="77"/>
      <c r="E121" s="78"/>
      <c r="F121" s="108" t="s">
        <v>32</v>
      </c>
      <c r="G121" s="109"/>
      <c r="H121" s="110"/>
      <c r="I121" s="76"/>
      <c r="J121" s="77"/>
      <c r="K121" s="78"/>
      <c r="L121" s="76"/>
      <c r="M121" s="77"/>
      <c r="N121" s="78"/>
      <c r="O121" s="76"/>
      <c r="P121" s="77"/>
      <c r="Q121" s="78"/>
      <c r="R121" s="22" t="s">
        <v>314</v>
      </c>
      <c r="S121" s="23" t="s">
        <v>33</v>
      </c>
      <c r="T121" s="24">
        <v>14</v>
      </c>
      <c r="U121" s="76"/>
      <c r="V121" s="77"/>
      <c r="W121" s="78"/>
      <c r="X121" s="76"/>
      <c r="Y121" s="77"/>
      <c r="Z121" s="78"/>
      <c r="AA121" s="76"/>
      <c r="AB121" s="77"/>
      <c r="AC121" s="78"/>
      <c r="AD121" s="104">
        <f>COUNTIF(C121:AC122,"○")</f>
        <v>0</v>
      </c>
      <c r="AE121" s="102">
        <f>COUNTIF(C121:AC122,"●")</f>
        <v>7</v>
      </c>
      <c r="AF121" s="102">
        <f>COUNTIF(C121:AC122,"△")</f>
        <v>0</v>
      </c>
      <c r="AG121" s="102">
        <f>+AD121*3+AF121*1</f>
        <v>0</v>
      </c>
      <c r="AH121" s="102">
        <v>102</v>
      </c>
      <c r="AI121" s="102">
        <v>27</v>
      </c>
      <c r="AJ121" s="102">
        <v>9</v>
      </c>
    </row>
    <row r="122" spans="1:36" ht="15.75" customHeight="1">
      <c r="A122" s="114"/>
      <c r="B122" s="116"/>
      <c r="C122" s="79">
        <v>4</v>
      </c>
      <c r="D122" s="80" t="s">
        <v>600</v>
      </c>
      <c r="E122" s="81">
        <v>14</v>
      </c>
      <c r="F122" s="111"/>
      <c r="G122" s="112"/>
      <c r="H122" s="113"/>
      <c r="I122" s="79">
        <v>8</v>
      </c>
      <c r="J122" s="80" t="s">
        <v>580</v>
      </c>
      <c r="K122" s="81">
        <v>9</v>
      </c>
      <c r="L122" s="79">
        <v>1</v>
      </c>
      <c r="M122" s="80" t="s">
        <v>672</v>
      </c>
      <c r="N122" s="81">
        <v>14</v>
      </c>
      <c r="O122" s="79">
        <v>0</v>
      </c>
      <c r="P122" s="80" t="s">
        <v>634</v>
      </c>
      <c r="Q122" s="81">
        <v>17</v>
      </c>
      <c r="R122" s="25"/>
      <c r="S122" s="26" t="s">
        <v>33</v>
      </c>
      <c r="T122" s="27"/>
      <c r="U122" s="79">
        <v>2</v>
      </c>
      <c r="V122" s="80" t="s">
        <v>589</v>
      </c>
      <c r="W122" s="81">
        <v>23</v>
      </c>
      <c r="X122" s="79">
        <v>7</v>
      </c>
      <c r="Y122" s="80" t="s">
        <v>687</v>
      </c>
      <c r="Z122" s="81">
        <v>8</v>
      </c>
      <c r="AA122" s="79">
        <v>5</v>
      </c>
      <c r="AB122" s="80" t="s">
        <v>655</v>
      </c>
      <c r="AC122" s="81">
        <v>17</v>
      </c>
      <c r="AD122" s="105"/>
      <c r="AE122" s="103"/>
      <c r="AF122" s="103"/>
      <c r="AG122" s="103"/>
      <c r="AH122" s="103"/>
      <c r="AI122" s="103"/>
      <c r="AJ122" s="103"/>
    </row>
    <row r="123" spans="1:36" ht="15.75" customHeight="1">
      <c r="A123" s="114">
        <v>39</v>
      </c>
      <c r="B123" s="115" t="str">
        <f>IF(データ２!B78="","",VLOOKUP(A123,データ２!$A$2:$B$162,2))</f>
        <v>ブルースカイズ</v>
      </c>
      <c r="C123" s="22" t="s">
        <v>314</v>
      </c>
      <c r="D123" s="23" t="s">
        <v>33</v>
      </c>
      <c r="E123" s="24">
        <v>33</v>
      </c>
      <c r="F123" s="82"/>
      <c r="G123" s="83"/>
      <c r="H123" s="84"/>
      <c r="I123" s="108" t="s">
        <v>32</v>
      </c>
      <c r="J123" s="109"/>
      <c r="K123" s="110"/>
      <c r="L123" s="22" t="s">
        <v>314</v>
      </c>
      <c r="M123" s="23" t="s">
        <v>33</v>
      </c>
      <c r="N123" s="24">
        <v>21</v>
      </c>
      <c r="O123" s="76"/>
      <c r="P123" s="77"/>
      <c r="Q123" s="78"/>
      <c r="R123" s="82"/>
      <c r="S123" s="83"/>
      <c r="T123" s="84"/>
      <c r="U123" s="76"/>
      <c r="V123" s="77"/>
      <c r="W123" s="78"/>
      <c r="X123" s="76"/>
      <c r="Y123" s="77"/>
      <c r="Z123" s="78"/>
      <c r="AA123" s="82"/>
      <c r="AB123" s="83"/>
      <c r="AC123" s="84"/>
      <c r="AD123" s="104">
        <f>COUNTIF(C123:AC124,"○")</f>
        <v>3</v>
      </c>
      <c r="AE123" s="102">
        <f>COUNTIF(C123:AC124,"●")</f>
        <v>3</v>
      </c>
      <c r="AF123" s="102">
        <f>COUNTIF(C123:AC124,"△")</f>
        <v>0</v>
      </c>
      <c r="AG123" s="102">
        <f>+AD123*3+AF123*1</f>
        <v>9</v>
      </c>
      <c r="AH123" s="102">
        <v>48</v>
      </c>
      <c r="AI123" s="102">
        <v>40</v>
      </c>
      <c r="AJ123" s="102">
        <v>5</v>
      </c>
    </row>
    <row r="124" spans="1:36" ht="15.75" customHeight="1">
      <c r="A124" s="114"/>
      <c r="B124" s="116"/>
      <c r="C124" s="25"/>
      <c r="D124" s="26" t="s">
        <v>33</v>
      </c>
      <c r="E124" s="27"/>
      <c r="F124" s="85">
        <v>9</v>
      </c>
      <c r="G124" s="86" t="s">
        <v>582</v>
      </c>
      <c r="H124" s="87">
        <v>8</v>
      </c>
      <c r="I124" s="111"/>
      <c r="J124" s="112"/>
      <c r="K124" s="113"/>
      <c r="L124" s="25"/>
      <c r="M124" s="26" t="s">
        <v>33</v>
      </c>
      <c r="N124" s="27"/>
      <c r="O124" s="79">
        <v>0</v>
      </c>
      <c r="P124" s="80" t="s">
        <v>676</v>
      </c>
      <c r="Q124" s="81">
        <v>15</v>
      </c>
      <c r="R124" s="85">
        <v>12</v>
      </c>
      <c r="S124" s="86" t="s">
        <v>669</v>
      </c>
      <c r="T124" s="87">
        <v>5</v>
      </c>
      <c r="U124" s="79">
        <v>4</v>
      </c>
      <c r="V124" s="80" t="s">
        <v>610</v>
      </c>
      <c r="W124" s="81">
        <v>11</v>
      </c>
      <c r="X124" s="79">
        <v>6</v>
      </c>
      <c r="Y124" s="80" t="s">
        <v>580</v>
      </c>
      <c r="Z124" s="81">
        <v>7</v>
      </c>
      <c r="AA124" s="85">
        <v>9</v>
      </c>
      <c r="AB124" s="86" t="s">
        <v>597</v>
      </c>
      <c r="AC124" s="87">
        <v>2</v>
      </c>
      <c r="AD124" s="105"/>
      <c r="AE124" s="103"/>
      <c r="AF124" s="103"/>
      <c r="AG124" s="103"/>
      <c r="AH124" s="103"/>
      <c r="AI124" s="103"/>
      <c r="AJ124" s="103"/>
    </row>
    <row r="125" spans="1:36" ht="15.75" customHeight="1">
      <c r="A125" s="114">
        <v>40</v>
      </c>
      <c r="B125" s="115" t="str">
        <f>IF(データ２!B80="","",VLOOKUP(A125,データ２!$A$2:$B$162,2))</f>
        <v>トゥールスジュニア</v>
      </c>
      <c r="C125" s="82"/>
      <c r="D125" s="83"/>
      <c r="E125" s="84"/>
      <c r="F125" s="82"/>
      <c r="G125" s="83"/>
      <c r="H125" s="84"/>
      <c r="I125" s="22" t="s">
        <v>314</v>
      </c>
      <c r="J125" s="23" t="s">
        <v>33</v>
      </c>
      <c r="K125" s="24">
        <v>21</v>
      </c>
      <c r="L125" s="108" t="s">
        <v>32</v>
      </c>
      <c r="M125" s="109"/>
      <c r="N125" s="110"/>
      <c r="O125" s="76"/>
      <c r="P125" s="77"/>
      <c r="Q125" s="78"/>
      <c r="R125" s="82"/>
      <c r="S125" s="83"/>
      <c r="T125" s="84"/>
      <c r="U125" s="82"/>
      <c r="V125" s="83"/>
      <c r="W125" s="84"/>
      <c r="X125" s="88"/>
      <c r="Y125" s="89"/>
      <c r="Z125" s="90"/>
      <c r="AA125" s="82"/>
      <c r="AB125" s="83"/>
      <c r="AC125" s="84"/>
      <c r="AD125" s="104">
        <f>COUNTIF(C125:AC126,"○")</f>
        <v>5</v>
      </c>
      <c r="AE125" s="102">
        <f>COUNTIF(C125:AC126,"●")</f>
        <v>1</v>
      </c>
      <c r="AF125" s="102">
        <f>COUNTIF(C125:AC126,"△")</f>
        <v>1</v>
      </c>
      <c r="AG125" s="102">
        <f>+AD125*3+AF125*1</f>
        <v>16</v>
      </c>
      <c r="AH125" s="102">
        <v>36</v>
      </c>
      <c r="AI125" s="102">
        <v>78</v>
      </c>
      <c r="AJ125" s="102">
        <v>3</v>
      </c>
    </row>
    <row r="126" spans="1:36" ht="15.75" customHeight="1">
      <c r="A126" s="114"/>
      <c r="B126" s="116"/>
      <c r="C126" s="85">
        <v>15</v>
      </c>
      <c r="D126" s="86" t="s">
        <v>654</v>
      </c>
      <c r="E126" s="87">
        <v>3</v>
      </c>
      <c r="F126" s="85">
        <v>14</v>
      </c>
      <c r="G126" s="86" t="s">
        <v>671</v>
      </c>
      <c r="H126" s="87">
        <v>1</v>
      </c>
      <c r="I126" s="25"/>
      <c r="J126" s="26" t="s">
        <v>33</v>
      </c>
      <c r="K126" s="27"/>
      <c r="L126" s="111"/>
      <c r="M126" s="112"/>
      <c r="N126" s="113"/>
      <c r="O126" s="79">
        <v>1</v>
      </c>
      <c r="P126" s="80" t="s">
        <v>610</v>
      </c>
      <c r="Q126" s="81">
        <v>13</v>
      </c>
      <c r="R126" s="85">
        <v>26</v>
      </c>
      <c r="S126" s="86" t="s">
        <v>633</v>
      </c>
      <c r="T126" s="87">
        <v>2</v>
      </c>
      <c r="U126" s="85">
        <v>5</v>
      </c>
      <c r="V126" s="86" t="s">
        <v>606</v>
      </c>
      <c r="W126" s="87">
        <v>4</v>
      </c>
      <c r="X126" s="91">
        <v>5</v>
      </c>
      <c r="Y126" s="92" t="s">
        <v>579</v>
      </c>
      <c r="Z126" s="93">
        <v>5</v>
      </c>
      <c r="AA126" s="85">
        <v>12</v>
      </c>
      <c r="AB126" s="86" t="s">
        <v>629</v>
      </c>
      <c r="AC126" s="87">
        <v>8</v>
      </c>
      <c r="AD126" s="105"/>
      <c r="AE126" s="103"/>
      <c r="AF126" s="103"/>
      <c r="AG126" s="103"/>
      <c r="AH126" s="103"/>
      <c r="AI126" s="103"/>
      <c r="AJ126" s="103"/>
    </row>
    <row r="127" spans="1:36" ht="15.75" customHeight="1">
      <c r="A127" s="114">
        <v>41</v>
      </c>
      <c r="B127" s="117" t="str">
        <f>IF(データ２!B82="","",VLOOKUP(A127,データ２!$A$2:$B$162,2))</f>
        <v>茗荷谷クラブ</v>
      </c>
      <c r="C127" s="82"/>
      <c r="D127" s="83"/>
      <c r="E127" s="84"/>
      <c r="F127" s="82"/>
      <c r="G127" s="83"/>
      <c r="H127" s="84"/>
      <c r="I127" s="82"/>
      <c r="J127" s="83"/>
      <c r="K127" s="84"/>
      <c r="L127" s="82"/>
      <c r="M127" s="83"/>
      <c r="N127" s="84"/>
      <c r="O127" s="108" t="s">
        <v>32</v>
      </c>
      <c r="P127" s="109"/>
      <c r="Q127" s="110"/>
      <c r="R127" s="82"/>
      <c r="S127" s="83"/>
      <c r="T127" s="84"/>
      <c r="U127" s="82"/>
      <c r="V127" s="83"/>
      <c r="W127" s="84"/>
      <c r="X127" s="82"/>
      <c r="Y127" s="83"/>
      <c r="Z127" s="84"/>
      <c r="AA127" s="82"/>
      <c r="AB127" s="83"/>
      <c r="AC127" s="84"/>
      <c r="AD127" s="104">
        <f>COUNTIF(C127:AC128,"○")</f>
        <v>8</v>
      </c>
      <c r="AE127" s="102">
        <f>COUNTIF(C127:AC128,"●")</f>
        <v>0</v>
      </c>
      <c r="AF127" s="102">
        <f>COUNTIF(C127:AC128,"△")</f>
        <v>0</v>
      </c>
      <c r="AG127" s="102">
        <f>+AD127*3+AF127*1</f>
        <v>24</v>
      </c>
      <c r="AH127" s="102">
        <v>13</v>
      </c>
      <c r="AI127" s="102">
        <v>128</v>
      </c>
      <c r="AJ127" s="106">
        <v>1</v>
      </c>
    </row>
    <row r="128" spans="1:36" ht="15.75" customHeight="1">
      <c r="A128" s="114"/>
      <c r="B128" s="118"/>
      <c r="C128" s="85">
        <v>22</v>
      </c>
      <c r="D128" s="86" t="s">
        <v>606</v>
      </c>
      <c r="E128" s="87">
        <v>0</v>
      </c>
      <c r="F128" s="85">
        <v>17</v>
      </c>
      <c r="G128" s="86" t="s">
        <v>633</v>
      </c>
      <c r="H128" s="87">
        <v>0</v>
      </c>
      <c r="I128" s="85">
        <v>15</v>
      </c>
      <c r="J128" s="86" t="s">
        <v>677</v>
      </c>
      <c r="K128" s="87">
        <v>0</v>
      </c>
      <c r="L128" s="85">
        <v>13</v>
      </c>
      <c r="M128" s="86" t="s">
        <v>611</v>
      </c>
      <c r="N128" s="87">
        <v>1</v>
      </c>
      <c r="O128" s="111"/>
      <c r="P128" s="112"/>
      <c r="Q128" s="113"/>
      <c r="R128" s="85">
        <v>16</v>
      </c>
      <c r="S128" s="86" t="s">
        <v>582</v>
      </c>
      <c r="T128" s="87">
        <v>1</v>
      </c>
      <c r="U128" s="85">
        <v>12</v>
      </c>
      <c r="V128" s="86" t="s">
        <v>663</v>
      </c>
      <c r="W128" s="87">
        <v>5</v>
      </c>
      <c r="X128" s="85">
        <v>6</v>
      </c>
      <c r="Y128" s="86" t="s">
        <v>677</v>
      </c>
      <c r="Z128" s="87">
        <v>1</v>
      </c>
      <c r="AA128" s="85">
        <v>12</v>
      </c>
      <c r="AB128" s="86" t="s">
        <v>674</v>
      </c>
      <c r="AC128" s="87">
        <v>5</v>
      </c>
      <c r="AD128" s="105"/>
      <c r="AE128" s="103"/>
      <c r="AF128" s="103"/>
      <c r="AG128" s="103"/>
      <c r="AH128" s="103"/>
      <c r="AI128" s="103"/>
      <c r="AJ128" s="107"/>
    </row>
    <row r="129" spans="1:36" ht="15.75" customHeight="1">
      <c r="A129" s="114">
        <v>42</v>
      </c>
      <c r="B129" s="115" t="str">
        <f>IF(データ２!B84="","",VLOOKUP(A129,データ２!$A$2:$B$162,2))</f>
        <v>元芝ハヤブサ</v>
      </c>
      <c r="C129" s="76"/>
      <c r="D129" s="77"/>
      <c r="E129" s="78"/>
      <c r="F129" s="22" t="s">
        <v>314</v>
      </c>
      <c r="G129" s="23" t="s">
        <v>33</v>
      </c>
      <c r="H129" s="24">
        <v>14</v>
      </c>
      <c r="I129" s="76"/>
      <c r="J129" s="77"/>
      <c r="K129" s="78"/>
      <c r="L129" s="76"/>
      <c r="M129" s="77"/>
      <c r="N129" s="78"/>
      <c r="O129" s="76"/>
      <c r="P129" s="77"/>
      <c r="Q129" s="78"/>
      <c r="R129" s="108" t="s">
        <v>32</v>
      </c>
      <c r="S129" s="109"/>
      <c r="T129" s="110"/>
      <c r="U129" s="76"/>
      <c r="V129" s="77"/>
      <c r="W129" s="78"/>
      <c r="X129" s="76"/>
      <c r="Y129" s="77"/>
      <c r="Z129" s="78"/>
      <c r="AA129" s="76"/>
      <c r="AB129" s="77"/>
      <c r="AC129" s="78"/>
      <c r="AD129" s="104">
        <f>COUNTIF(C129:AC130,"○")</f>
        <v>0</v>
      </c>
      <c r="AE129" s="102">
        <f>COUNTIF(C129:AC130,"●")</f>
        <v>7</v>
      </c>
      <c r="AF129" s="102">
        <f>COUNTIF(C129:AC130,"△")</f>
        <v>0</v>
      </c>
      <c r="AG129" s="102">
        <f>+AD129*3+AF129*1</f>
        <v>0</v>
      </c>
      <c r="AH129" s="102">
        <v>98</v>
      </c>
      <c r="AI129" s="102">
        <v>16</v>
      </c>
      <c r="AJ129" s="102">
        <v>8</v>
      </c>
    </row>
    <row r="130" spans="1:36" ht="15.75" customHeight="1">
      <c r="A130" s="114"/>
      <c r="B130" s="116"/>
      <c r="C130" s="79">
        <v>2</v>
      </c>
      <c r="D130" s="80" t="s">
        <v>691</v>
      </c>
      <c r="E130" s="81">
        <v>12</v>
      </c>
      <c r="F130" s="25"/>
      <c r="G130" s="26" t="s">
        <v>33</v>
      </c>
      <c r="H130" s="27"/>
      <c r="I130" s="79">
        <v>5</v>
      </c>
      <c r="J130" s="80" t="s">
        <v>670</v>
      </c>
      <c r="K130" s="81">
        <v>12</v>
      </c>
      <c r="L130" s="79">
        <v>2</v>
      </c>
      <c r="M130" s="80" t="s">
        <v>634</v>
      </c>
      <c r="N130" s="81">
        <v>26</v>
      </c>
      <c r="O130" s="79">
        <v>1</v>
      </c>
      <c r="P130" s="80" t="s">
        <v>580</v>
      </c>
      <c r="Q130" s="81">
        <v>16</v>
      </c>
      <c r="R130" s="111"/>
      <c r="S130" s="112"/>
      <c r="T130" s="113"/>
      <c r="U130" s="79">
        <v>1</v>
      </c>
      <c r="V130" s="80" t="s">
        <v>596</v>
      </c>
      <c r="W130" s="81">
        <v>15</v>
      </c>
      <c r="X130" s="79">
        <v>1</v>
      </c>
      <c r="Y130" s="80" t="s">
        <v>610</v>
      </c>
      <c r="Z130" s="81">
        <v>8</v>
      </c>
      <c r="AA130" s="79">
        <v>4</v>
      </c>
      <c r="AB130" s="80" t="s">
        <v>610</v>
      </c>
      <c r="AC130" s="81">
        <v>9</v>
      </c>
      <c r="AD130" s="105"/>
      <c r="AE130" s="103"/>
      <c r="AF130" s="103"/>
      <c r="AG130" s="103"/>
      <c r="AH130" s="103"/>
      <c r="AI130" s="103"/>
      <c r="AJ130" s="103"/>
    </row>
    <row r="131" spans="1:36" ht="15.75" customHeight="1">
      <c r="A131" s="114">
        <v>43</v>
      </c>
      <c r="B131" s="117" t="str">
        <f>IF(データ２!B86="","",VLOOKUP(A131,データ２!$A$2:$B$162,2))</f>
        <v>月島ライオンズ</v>
      </c>
      <c r="C131" s="82"/>
      <c r="D131" s="83"/>
      <c r="E131" s="84"/>
      <c r="F131" s="82"/>
      <c r="G131" s="83"/>
      <c r="H131" s="84"/>
      <c r="I131" s="82"/>
      <c r="J131" s="83"/>
      <c r="K131" s="84"/>
      <c r="L131" s="76"/>
      <c r="M131" s="77"/>
      <c r="N131" s="78"/>
      <c r="O131" s="76"/>
      <c r="P131" s="77"/>
      <c r="Q131" s="78"/>
      <c r="R131" s="82"/>
      <c r="S131" s="83"/>
      <c r="T131" s="84"/>
      <c r="U131" s="108" t="s">
        <v>32</v>
      </c>
      <c r="V131" s="109"/>
      <c r="W131" s="110"/>
      <c r="X131" s="76"/>
      <c r="Y131" s="77"/>
      <c r="Z131" s="78"/>
      <c r="AA131" s="82"/>
      <c r="AB131" s="83"/>
      <c r="AC131" s="84"/>
      <c r="AD131" s="104">
        <f>COUNTIF(C131:AC132,"○")</f>
        <v>5</v>
      </c>
      <c r="AE131" s="102">
        <f>COUNTIF(C131:AC132,"●")</f>
        <v>3</v>
      </c>
      <c r="AF131" s="102">
        <f>COUNTIF(C131:AC132,"△")</f>
        <v>0</v>
      </c>
      <c r="AG131" s="102">
        <f>+AD131*3+AF131*1</f>
        <v>15</v>
      </c>
      <c r="AH131" s="102">
        <v>46</v>
      </c>
      <c r="AI131" s="102">
        <v>90</v>
      </c>
      <c r="AJ131" s="106">
        <v>4</v>
      </c>
    </row>
    <row r="132" spans="1:36" ht="15.75" customHeight="1">
      <c r="A132" s="114"/>
      <c r="B132" s="118"/>
      <c r="C132" s="85">
        <v>11</v>
      </c>
      <c r="D132" s="86" t="s">
        <v>686</v>
      </c>
      <c r="E132" s="87">
        <v>2</v>
      </c>
      <c r="F132" s="85">
        <v>23</v>
      </c>
      <c r="G132" s="86" t="s">
        <v>588</v>
      </c>
      <c r="H132" s="87">
        <v>2</v>
      </c>
      <c r="I132" s="85">
        <v>11</v>
      </c>
      <c r="J132" s="86" t="s">
        <v>611</v>
      </c>
      <c r="K132" s="87">
        <v>4</v>
      </c>
      <c r="L132" s="79">
        <v>4</v>
      </c>
      <c r="M132" s="80" t="s">
        <v>607</v>
      </c>
      <c r="N132" s="81">
        <v>5</v>
      </c>
      <c r="O132" s="79">
        <v>5</v>
      </c>
      <c r="P132" s="80" t="s">
        <v>664</v>
      </c>
      <c r="Q132" s="81">
        <v>12</v>
      </c>
      <c r="R132" s="85">
        <v>15</v>
      </c>
      <c r="S132" s="86" t="s">
        <v>595</v>
      </c>
      <c r="T132" s="87">
        <v>1</v>
      </c>
      <c r="U132" s="111"/>
      <c r="V132" s="112"/>
      <c r="W132" s="113"/>
      <c r="X132" s="79">
        <v>8</v>
      </c>
      <c r="Y132" s="80" t="s">
        <v>670</v>
      </c>
      <c r="Z132" s="81">
        <v>13</v>
      </c>
      <c r="AA132" s="85">
        <v>13</v>
      </c>
      <c r="AB132" s="86" t="s">
        <v>627</v>
      </c>
      <c r="AC132" s="87">
        <v>7</v>
      </c>
      <c r="AD132" s="105"/>
      <c r="AE132" s="103"/>
      <c r="AF132" s="103"/>
      <c r="AG132" s="103"/>
      <c r="AH132" s="103"/>
      <c r="AI132" s="103"/>
      <c r="AJ132" s="107"/>
    </row>
    <row r="133" spans="1:36" ht="15.75" customHeight="1">
      <c r="A133" s="114">
        <v>44</v>
      </c>
      <c r="B133" s="117" t="str">
        <f>IF(データ２!B88="","",VLOOKUP(A133,データ２!$A$2:$B$162,2))</f>
        <v>墨田スターズ</v>
      </c>
      <c r="C133" s="82"/>
      <c r="D133" s="83"/>
      <c r="E133" s="84"/>
      <c r="F133" s="82"/>
      <c r="G133" s="83"/>
      <c r="H133" s="84"/>
      <c r="I133" s="82"/>
      <c r="J133" s="83"/>
      <c r="K133" s="84"/>
      <c r="L133" s="88"/>
      <c r="M133" s="89"/>
      <c r="N133" s="90"/>
      <c r="O133" s="76"/>
      <c r="P133" s="77"/>
      <c r="Q133" s="78"/>
      <c r="R133" s="82"/>
      <c r="S133" s="83"/>
      <c r="T133" s="84"/>
      <c r="U133" s="82"/>
      <c r="V133" s="83"/>
      <c r="W133" s="84"/>
      <c r="X133" s="108" t="s">
        <v>32</v>
      </c>
      <c r="Y133" s="109"/>
      <c r="Z133" s="110"/>
      <c r="AA133" s="82"/>
      <c r="AB133" s="83"/>
      <c r="AC133" s="84"/>
      <c r="AD133" s="104">
        <f>COUNTIF(C133:AC134,"○")</f>
        <v>6</v>
      </c>
      <c r="AE133" s="102">
        <f>COUNTIF(C133:AC134,"●")</f>
        <v>1</v>
      </c>
      <c r="AF133" s="102">
        <f>COUNTIF(C133:AC134,"△")</f>
        <v>1</v>
      </c>
      <c r="AG133" s="102">
        <f>+AD133*3+AF133*1</f>
        <v>19</v>
      </c>
      <c r="AH133" s="102">
        <v>38</v>
      </c>
      <c r="AI133" s="102">
        <v>64</v>
      </c>
      <c r="AJ133" s="102">
        <v>2</v>
      </c>
    </row>
    <row r="134" spans="1:36" ht="15.75" customHeight="1">
      <c r="A134" s="114"/>
      <c r="B134" s="118"/>
      <c r="C134" s="85">
        <v>15</v>
      </c>
      <c r="D134" s="86" t="s">
        <v>611</v>
      </c>
      <c r="E134" s="87">
        <v>3</v>
      </c>
      <c r="F134" s="85">
        <v>8</v>
      </c>
      <c r="G134" s="86" t="s">
        <v>686</v>
      </c>
      <c r="H134" s="87">
        <v>7</v>
      </c>
      <c r="I134" s="85">
        <v>7</v>
      </c>
      <c r="J134" s="86" t="s">
        <v>582</v>
      </c>
      <c r="K134" s="87">
        <v>6</v>
      </c>
      <c r="L134" s="91">
        <v>5</v>
      </c>
      <c r="M134" s="92" t="s">
        <v>579</v>
      </c>
      <c r="N134" s="93">
        <v>5</v>
      </c>
      <c r="O134" s="79">
        <v>1</v>
      </c>
      <c r="P134" s="80" t="s">
        <v>676</v>
      </c>
      <c r="Q134" s="81">
        <v>6</v>
      </c>
      <c r="R134" s="85">
        <v>8</v>
      </c>
      <c r="S134" s="86" t="s">
        <v>611</v>
      </c>
      <c r="T134" s="87">
        <v>1</v>
      </c>
      <c r="U134" s="85">
        <v>13</v>
      </c>
      <c r="V134" s="86" t="s">
        <v>669</v>
      </c>
      <c r="W134" s="87">
        <v>8</v>
      </c>
      <c r="X134" s="111"/>
      <c r="Y134" s="112"/>
      <c r="Z134" s="113"/>
      <c r="AA134" s="85">
        <v>7</v>
      </c>
      <c r="AB134" s="86" t="s">
        <v>584</v>
      </c>
      <c r="AC134" s="87">
        <v>2</v>
      </c>
      <c r="AD134" s="105"/>
      <c r="AE134" s="103"/>
      <c r="AF134" s="103"/>
      <c r="AG134" s="103"/>
      <c r="AH134" s="103"/>
      <c r="AI134" s="103"/>
      <c r="AJ134" s="103"/>
    </row>
    <row r="135" spans="1:36" ht="15.75" customHeight="1">
      <c r="A135" s="114">
        <v>45</v>
      </c>
      <c r="B135" s="117" t="str">
        <f>IF(データ２!B90="","",VLOOKUP(A135,データ２!$A$2:$B$162,2))</f>
        <v>サンジュニア</v>
      </c>
      <c r="C135" s="76"/>
      <c r="D135" s="77"/>
      <c r="E135" s="78"/>
      <c r="F135" s="82"/>
      <c r="G135" s="83"/>
      <c r="H135" s="84"/>
      <c r="I135" s="76"/>
      <c r="J135" s="77"/>
      <c r="K135" s="78"/>
      <c r="L135" s="76"/>
      <c r="M135" s="77"/>
      <c r="N135" s="78"/>
      <c r="O135" s="76"/>
      <c r="P135" s="77"/>
      <c r="Q135" s="78"/>
      <c r="R135" s="82"/>
      <c r="S135" s="83"/>
      <c r="T135" s="84"/>
      <c r="U135" s="76"/>
      <c r="V135" s="77"/>
      <c r="W135" s="78"/>
      <c r="X135" s="76"/>
      <c r="Y135" s="77"/>
      <c r="Z135" s="78"/>
      <c r="AA135" s="108" t="s">
        <v>32</v>
      </c>
      <c r="AB135" s="109"/>
      <c r="AC135" s="110"/>
      <c r="AD135" s="104">
        <f>COUNTIF(C135:AC136,"○")</f>
        <v>2</v>
      </c>
      <c r="AE135" s="102">
        <f>COUNTIF(C135:AC136,"●")</f>
        <v>6</v>
      </c>
      <c r="AF135" s="102">
        <f>COUNTIF(C135:AC136,"△")</f>
        <v>0</v>
      </c>
      <c r="AG135" s="102">
        <f>+AD135*3+AF135*1</f>
        <v>6</v>
      </c>
      <c r="AH135" s="102">
        <v>76</v>
      </c>
      <c r="AI135" s="102">
        <v>57</v>
      </c>
      <c r="AJ135" s="102">
        <v>7</v>
      </c>
    </row>
    <row r="136" spans="1:36" ht="15.75" customHeight="1">
      <c r="A136" s="114"/>
      <c r="B136" s="118"/>
      <c r="C136" s="79">
        <v>7</v>
      </c>
      <c r="D136" s="80" t="s">
        <v>589</v>
      </c>
      <c r="E136" s="81">
        <v>14</v>
      </c>
      <c r="F136" s="85">
        <v>17</v>
      </c>
      <c r="G136" s="86" t="s">
        <v>654</v>
      </c>
      <c r="H136" s="87">
        <v>5</v>
      </c>
      <c r="I136" s="79">
        <v>2</v>
      </c>
      <c r="J136" s="80" t="s">
        <v>600</v>
      </c>
      <c r="K136" s="81">
        <v>9</v>
      </c>
      <c r="L136" s="79">
        <v>8</v>
      </c>
      <c r="M136" s="80" t="s">
        <v>630</v>
      </c>
      <c r="N136" s="81">
        <v>12</v>
      </c>
      <c r="O136" s="79">
        <v>5</v>
      </c>
      <c r="P136" s="80" t="s">
        <v>675</v>
      </c>
      <c r="Q136" s="81">
        <v>12</v>
      </c>
      <c r="R136" s="85">
        <v>9</v>
      </c>
      <c r="S136" s="86" t="s">
        <v>611</v>
      </c>
      <c r="T136" s="87">
        <v>4</v>
      </c>
      <c r="U136" s="79">
        <v>7</v>
      </c>
      <c r="V136" s="80" t="s">
        <v>628</v>
      </c>
      <c r="W136" s="81">
        <v>13</v>
      </c>
      <c r="X136" s="79">
        <v>2</v>
      </c>
      <c r="Y136" s="80" t="s">
        <v>583</v>
      </c>
      <c r="Z136" s="81">
        <v>7</v>
      </c>
      <c r="AA136" s="111"/>
      <c r="AB136" s="112"/>
      <c r="AC136" s="113"/>
      <c r="AD136" s="105"/>
      <c r="AE136" s="103"/>
      <c r="AF136" s="103"/>
      <c r="AG136" s="103"/>
      <c r="AH136" s="103"/>
      <c r="AI136" s="103"/>
      <c r="AJ136" s="103"/>
    </row>
    <row r="137" spans="1:32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32</v>
      </c>
      <c r="AE137" s="16">
        <f>SUM(AE119:AE136)</f>
        <v>32</v>
      </c>
      <c r="AF137" s="16">
        <f>SUM(AF119:AF136)</f>
        <v>2</v>
      </c>
    </row>
    <row r="138" spans="1:32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2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2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2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2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2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2" ht="13.5" customHeight="1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2" ht="13.5" customHeight="1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2" ht="13.5" customHeight="1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2" ht="13.5" customHeight="1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2:29" ht="13.5">
      <c r="B148" s="10" t="str">
        <f>+データ１!$B$2</f>
        <v>2015/2/5</v>
      </c>
      <c r="C148" s="7" t="str">
        <f>+データ１!$B$4</f>
        <v>２０１５年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2:36" ht="129.75" customHeight="1">
      <c r="B149" s="11" t="str">
        <f>+データ１!B16</f>
        <v>スーパーリ－グ 　　                  　　　 第９回大会  　　　        　　Ｆブロック     　　              ２０１５</v>
      </c>
      <c r="C149" s="119" t="str">
        <f>+IF(B150="","",+B150)</f>
        <v>雑司ヶ谷ヤング</v>
      </c>
      <c r="D149" s="120"/>
      <c r="E149" s="121"/>
      <c r="F149" s="122" t="str">
        <f>+IF(B152="","",+B152)</f>
        <v>ＬＣジュニア</v>
      </c>
      <c r="G149" s="123"/>
      <c r="H149" s="124"/>
      <c r="I149" s="122" t="str">
        <f>+IF(B154="","",+B154)</f>
        <v>番町エンジェルス</v>
      </c>
      <c r="J149" s="123"/>
      <c r="K149" s="124"/>
      <c r="L149" s="122" t="str">
        <f>+IF(B156="","",+B156)</f>
        <v>東伊興シャインズ</v>
      </c>
      <c r="M149" s="123"/>
      <c r="N149" s="124"/>
      <c r="O149" s="122" t="str">
        <f>+IF(B158="","",+B158)</f>
        <v>中央バンディーズ</v>
      </c>
      <c r="P149" s="123"/>
      <c r="Q149" s="124"/>
      <c r="R149" s="119" t="str">
        <f>+IF(B160="","",+B160)</f>
        <v>フレール</v>
      </c>
      <c r="S149" s="120"/>
      <c r="T149" s="121"/>
      <c r="U149" s="119" t="str">
        <f>+IF(B162="","",+B162)</f>
        <v>旗の台クラブ</v>
      </c>
      <c r="V149" s="120"/>
      <c r="W149" s="121"/>
      <c r="X149" s="119" t="str">
        <f>+IF(B164="","",+B164)</f>
        <v>東雲メッツ</v>
      </c>
      <c r="Y149" s="120"/>
      <c r="Z149" s="121"/>
      <c r="AA149" s="119" t="str">
        <f>+IF(B166="","",+B166)</f>
        <v>大雲寺スターズ</v>
      </c>
      <c r="AB149" s="120"/>
      <c r="AC149" s="121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2" t="s">
        <v>22</v>
      </c>
    </row>
    <row r="150" spans="1:36" ht="15.75" customHeight="1">
      <c r="A150" s="114">
        <v>46</v>
      </c>
      <c r="B150" s="117" t="str">
        <f>IF(データ２!B92="","",VLOOKUP(A150,データ２!$A$2:$B$162,2))</f>
        <v>雑司ヶ谷ヤング</v>
      </c>
      <c r="C150" s="108" t="s">
        <v>32</v>
      </c>
      <c r="D150" s="109"/>
      <c r="E150" s="110"/>
      <c r="F150" s="82"/>
      <c r="G150" s="83"/>
      <c r="H150" s="84"/>
      <c r="I150" s="82"/>
      <c r="J150" s="83"/>
      <c r="K150" s="84"/>
      <c r="L150" s="76"/>
      <c r="M150" s="77"/>
      <c r="N150" s="78"/>
      <c r="O150" s="76"/>
      <c r="P150" s="77"/>
      <c r="Q150" s="78"/>
      <c r="R150" s="76"/>
      <c r="S150" s="77"/>
      <c r="T150" s="78"/>
      <c r="U150" s="76"/>
      <c r="V150" s="77"/>
      <c r="W150" s="78"/>
      <c r="X150" s="82"/>
      <c r="Y150" s="83"/>
      <c r="Z150" s="84"/>
      <c r="AA150" s="76"/>
      <c r="AB150" s="77"/>
      <c r="AC150" s="78"/>
      <c r="AD150" s="104">
        <f>COUNTIF(C150:AC151,"○")</f>
        <v>3</v>
      </c>
      <c r="AE150" s="102">
        <f>COUNTIF(C150:AC151,"●")</f>
        <v>5</v>
      </c>
      <c r="AF150" s="102">
        <f>COUNTIF(C150:AC151,"△")</f>
        <v>0</v>
      </c>
      <c r="AG150" s="102">
        <f>+AD150*3+AF150*1</f>
        <v>9</v>
      </c>
      <c r="AH150" s="102">
        <v>65</v>
      </c>
      <c r="AI150" s="102">
        <v>50</v>
      </c>
      <c r="AJ150" s="102">
        <v>7</v>
      </c>
    </row>
    <row r="151" spans="1:36" ht="15.75" customHeight="1">
      <c r="A151" s="114"/>
      <c r="B151" s="118"/>
      <c r="C151" s="111"/>
      <c r="D151" s="112"/>
      <c r="E151" s="113"/>
      <c r="F151" s="85">
        <v>10</v>
      </c>
      <c r="G151" s="86" t="s">
        <v>690</v>
      </c>
      <c r="H151" s="87">
        <v>4</v>
      </c>
      <c r="I151" s="85">
        <v>8</v>
      </c>
      <c r="J151" s="86" t="s">
        <v>679</v>
      </c>
      <c r="K151" s="87">
        <v>7</v>
      </c>
      <c r="L151" s="79">
        <v>6</v>
      </c>
      <c r="M151" s="80" t="s">
        <v>676</v>
      </c>
      <c r="N151" s="81">
        <v>9</v>
      </c>
      <c r="O151" s="79">
        <v>8</v>
      </c>
      <c r="P151" s="80" t="s">
        <v>664</v>
      </c>
      <c r="Q151" s="81">
        <v>11</v>
      </c>
      <c r="R151" s="79">
        <v>5</v>
      </c>
      <c r="S151" s="80" t="s">
        <v>656</v>
      </c>
      <c r="T151" s="81">
        <v>7</v>
      </c>
      <c r="U151" s="79">
        <v>3</v>
      </c>
      <c r="V151" s="80" t="s">
        <v>634</v>
      </c>
      <c r="W151" s="81">
        <v>8</v>
      </c>
      <c r="X151" s="85">
        <v>7</v>
      </c>
      <c r="Y151" s="86" t="s">
        <v>629</v>
      </c>
      <c r="Z151" s="87">
        <v>6</v>
      </c>
      <c r="AA151" s="79">
        <v>3</v>
      </c>
      <c r="AB151" s="80" t="s">
        <v>583</v>
      </c>
      <c r="AC151" s="81">
        <v>13</v>
      </c>
      <c r="AD151" s="105"/>
      <c r="AE151" s="103"/>
      <c r="AF151" s="103"/>
      <c r="AG151" s="103"/>
      <c r="AH151" s="103"/>
      <c r="AI151" s="103"/>
      <c r="AJ151" s="103"/>
    </row>
    <row r="152" spans="1:36" ht="15.75" customHeight="1">
      <c r="A152" s="114">
        <v>47</v>
      </c>
      <c r="B152" s="115" t="str">
        <f>IF(データ２!B94="","",VLOOKUP(A152,データ２!$A$2:$B$162,2))</f>
        <v>ＬＣジュニア</v>
      </c>
      <c r="C152" s="76"/>
      <c r="D152" s="77"/>
      <c r="E152" s="78"/>
      <c r="F152" s="108" t="s">
        <v>32</v>
      </c>
      <c r="G152" s="109"/>
      <c r="H152" s="110"/>
      <c r="I152" s="22" t="s">
        <v>315</v>
      </c>
      <c r="J152" s="23" t="s">
        <v>33</v>
      </c>
      <c r="K152" s="24">
        <v>30</v>
      </c>
      <c r="L152" s="76"/>
      <c r="M152" s="77"/>
      <c r="N152" s="78"/>
      <c r="O152" s="82"/>
      <c r="P152" s="83"/>
      <c r="Q152" s="84"/>
      <c r="R152" s="82"/>
      <c r="S152" s="83"/>
      <c r="T152" s="84"/>
      <c r="U152" s="76"/>
      <c r="V152" s="77"/>
      <c r="W152" s="78"/>
      <c r="X152" s="82"/>
      <c r="Y152" s="83"/>
      <c r="Z152" s="84"/>
      <c r="AA152" s="76"/>
      <c r="AB152" s="77"/>
      <c r="AC152" s="78"/>
      <c r="AD152" s="104">
        <f>COUNTIF(C152:AC153,"○")</f>
        <v>3</v>
      </c>
      <c r="AE152" s="102">
        <f>COUNTIF(C152:AC153,"●")</f>
        <v>4</v>
      </c>
      <c r="AF152" s="102">
        <f>COUNTIF(C152:AC153,"△")</f>
        <v>0</v>
      </c>
      <c r="AG152" s="102">
        <f>+AD152*3+AF152*1</f>
        <v>9</v>
      </c>
      <c r="AH152" s="102">
        <v>47</v>
      </c>
      <c r="AI152" s="102">
        <v>56</v>
      </c>
      <c r="AJ152" s="102">
        <v>5</v>
      </c>
    </row>
    <row r="153" spans="1:36" ht="15.75" customHeight="1">
      <c r="A153" s="114"/>
      <c r="B153" s="116"/>
      <c r="C153" s="79">
        <v>4</v>
      </c>
      <c r="D153" s="80" t="s">
        <v>691</v>
      </c>
      <c r="E153" s="81">
        <v>10</v>
      </c>
      <c r="F153" s="111"/>
      <c r="G153" s="112"/>
      <c r="H153" s="113"/>
      <c r="I153" s="25"/>
      <c r="J153" s="26" t="s">
        <v>33</v>
      </c>
      <c r="K153" s="27"/>
      <c r="L153" s="79">
        <v>3</v>
      </c>
      <c r="M153" s="80" t="s">
        <v>625</v>
      </c>
      <c r="N153" s="81">
        <v>4</v>
      </c>
      <c r="O153" s="85">
        <v>13</v>
      </c>
      <c r="P153" s="86" t="s">
        <v>633</v>
      </c>
      <c r="Q153" s="87">
        <v>4</v>
      </c>
      <c r="R153" s="85">
        <v>11</v>
      </c>
      <c r="S153" s="86" t="s">
        <v>654</v>
      </c>
      <c r="T153" s="87">
        <v>6</v>
      </c>
      <c r="U153" s="79">
        <v>2</v>
      </c>
      <c r="V153" s="80" t="s">
        <v>682</v>
      </c>
      <c r="W153" s="81">
        <v>11</v>
      </c>
      <c r="X153" s="85">
        <v>14</v>
      </c>
      <c r="Y153" s="86" t="s">
        <v>654</v>
      </c>
      <c r="Z153" s="87">
        <v>1</v>
      </c>
      <c r="AA153" s="79">
        <v>9</v>
      </c>
      <c r="AB153" s="80" t="s">
        <v>610</v>
      </c>
      <c r="AC153" s="81">
        <v>11</v>
      </c>
      <c r="AD153" s="105"/>
      <c r="AE153" s="103"/>
      <c r="AF153" s="103"/>
      <c r="AG153" s="103"/>
      <c r="AH153" s="103"/>
      <c r="AI153" s="103"/>
      <c r="AJ153" s="103"/>
    </row>
    <row r="154" spans="1:36" ht="15.75" customHeight="1">
      <c r="A154" s="114">
        <v>48</v>
      </c>
      <c r="B154" s="115" t="str">
        <f>IF(データ２!B96="","",VLOOKUP(A154,データ２!$A$2:$B$162,2))</f>
        <v>番町エンジェルス</v>
      </c>
      <c r="C154" s="76"/>
      <c r="D154" s="77"/>
      <c r="E154" s="78"/>
      <c r="F154" s="22" t="s">
        <v>315</v>
      </c>
      <c r="G154" s="23" t="s">
        <v>33</v>
      </c>
      <c r="H154" s="24">
        <v>30</v>
      </c>
      <c r="I154" s="108" t="s">
        <v>32</v>
      </c>
      <c r="J154" s="109"/>
      <c r="K154" s="110"/>
      <c r="L154" s="76"/>
      <c r="M154" s="77"/>
      <c r="N154" s="78"/>
      <c r="O154" s="82"/>
      <c r="P154" s="83"/>
      <c r="Q154" s="84"/>
      <c r="R154" s="76"/>
      <c r="S154" s="77"/>
      <c r="T154" s="78"/>
      <c r="U154" s="76"/>
      <c r="V154" s="77"/>
      <c r="W154" s="78"/>
      <c r="X154" s="76"/>
      <c r="Y154" s="77"/>
      <c r="Z154" s="78"/>
      <c r="AA154" s="76"/>
      <c r="AB154" s="77"/>
      <c r="AC154" s="78"/>
      <c r="AD154" s="104">
        <f>COUNTIF(C154:AC155,"○")</f>
        <v>1</v>
      </c>
      <c r="AE154" s="102">
        <f>COUNTIF(C154:AC155,"●")</f>
        <v>6</v>
      </c>
      <c r="AF154" s="102">
        <f>COUNTIF(C154:AC155,"△")</f>
        <v>0</v>
      </c>
      <c r="AG154" s="102">
        <f>+AD154*3+AF154*1</f>
        <v>3</v>
      </c>
      <c r="AH154" s="102">
        <v>65</v>
      </c>
      <c r="AI154" s="102">
        <v>33</v>
      </c>
      <c r="AJ154" s="102">
        <v>9</v>
      </c>
    </row>
    <row r="155" spans="1:36" ht="15.75" customHeight="1">
      <c r="A155" s="114"/>
      <c r="B155" s="116"/>
      <c r="C155" s="79">
        <v>7</v>
      </c>
      <c r="D155" s="80" t="s">
        <v>680</v>
      </c>
      <c r="E155" s="81">
        <v>8</v>
      </c>
      <c r="F155" s="25"/>
      <c r="G155" s="26" t="s">
        <v>33</v>
      </c>
      <c r="H155" s="27"/>
      <c r="I155" s="111"/>
      <c r="J155" s="112"/>
      <c r="K155" s="113"/>
      <c r="L155" s="79">
        <v>8</v>
      </c>
      <c r="M155" s="80" t="s">
        <v>636</v>
      </c>
      <c r="N155" s="81">
        <v>12</v>
      </c>
      <c r="O155" s="85">
        <v>9</v>
      </c>
      <c r="P155" s="86" t="s">
        <v>592</v>
      </c>
      <c r="Q155" s="87">
        <v>3</v>
      </c>
      <c r="R155" s="79">
        <v>1</v>
      </c>
      <c r="S155" s="80" t="s">
        <v>685</v>
      </c>
      <c r="T155" s="81">
        <v>13</v>
      </c>
      <c r="U155" s="79">
        <v>0</v>
      </c>
      <c r="V155" s="80" t="s">
        <v>670</v>
      </c>
      <c r="W155" s="81">
        <v>11</v>
      </c>
      <c r="X155" s="79">
        <v>5</v>
      </c>
      <c r="Y155" s="80" t="s">
        <v>636</v>
      </c>
      <c r="Z155" s="81">
        <v>6</v>
      </c>
      <c r="AA155" s="79">
        <v>3</v>
      </c>
      <c r="AB155" s="80" t="s">
        <v>634</v>
      </c>
      <c r="AC155" s="81">
        <v>12</v>
      </c>
      <c r="AD155" s="105"/>
      <c r="AE155" s="103"/>
      <c r="AF155" s="103"/>
      <c r="AG155" s="103"/>
      <c r="AH155" s="103"/>
      <c r="AI155" s="103"/>
      <c r="AJ155" s="103"/>
    </row>
    <row r="156" spans="1:36" ht="15.75" customHeight="1">
      <c r="A156" s="114">
        <v>49</v>
      </c>
      <c r="B156" s="115" t="str">
        <f>IF(データ２!B98="","",VLOOKUP(A156,データ２!$A$2:$B$162,2))</f>
        <v>東伊興シャインズ</v>
      </c>
      <c r="C156" s="82"/>
      <c r="D156" s="83"/>
      <c r="E156" s="84"/>
      <c r="F156" s="82"/>
      <c r="G156" s="83"/>
      <c r="H156" s="84"/>
      <c r="I156" s="82"/>
      <c r="J156" s="83"/>
      <c r="K156" s="84"/>
      <c r="L156" s="108" t="s">
        <v>32</v>
      </c>
      <c r="M156" s="109"/>
      <c r="N156" s="110"/>
      <c r="O156" s="22" t="s">
        <v>315</v>
      </c>
      <c r="P156" s="23" t="s">
        <v>33</v>
      </c>
      <c r="Q156" s="24">
        <v>8</v>
      </c>
      <c r="R156" s="76"/>
      <c r="S156" s="77"/>
      <c r="T156" s="78"/>
      <c r="U156" s="76"/>
      <c r="V156" s="77"/>
      <c r="W156" s="78"/>
      <c r="X156" s="94"/>
      <c r="Y156" s="95"/>
      <c r="Z156" s="96"/>
      <c r="AA156" s="76"/>
      <c r="AB156" s="77"/>
      <c r="AC156" s="78"/>
      <c r="AD156" s="104">
        <f>COUNTIF(C156:AC157,"○")</f>
        <v>3</v>
      </c>
      <c r="AE156" s="102">
        <f>COUNTIF(C156:AC157,"●")</f>
        <v>3</v>
      </c>
      <c r="AF156" s="102">
        <f>COUNTIF(C156:AC157,"△")</f>
        <v>1</v>
      </c>
      <c r="AG156" s="102">
        <f>+AD156*3+AF156*1</f>
        <v>10</v>
      </c>
      <c r="AH156" s="102">
        <v>43</v>
      </c>
      <c r="AI156" s="102">
        <v>44</v>
      </c>
      <c r="AJ156" s="102">
        <v>4</v>
      </c>
    </row>
    <row r="157" spans="1:36" ht="15.75" customHeight="1">
      <c r="A157" s="114"/>
      <c r="B157" s="116"/>
      <c r="C157" s="85">
        <v>9</v>
      </c>
      <c r="D157" s="86" t="s">
        <v>677</v>
      </c>
      <c r="E157" s="87">
        <v>6</v>
      </c>
      <c r="F157" s="85">
        <v>4</v>
      </c>
      <c r="G157" s="86" t="s">
        <v>626</v>
      </c>
      <c r="H157" s="87">
        <v>3</v>
      </c>
      <c r="I157" s="85">
        <v>12</v>
      </c>
      <c r="J157" s="86" t="s">
        <v>635</v>
      </c>
      <c r="K157" s="87">
        <v>8</v>
      </c>
      <c r="L157" s="111"/>
      <c r="M157" s="112"/>
      <c r="N157" s="113"/>
      <c r="O157" s="25"/>
      <c r="P157" s="26" t="s">
        <v>33</v>
      </c>
      <c r="Q157" s="27"/>
      <c r="R157" s="79">
        <v>6</v>
      </c>
      <c r="S157" s="80" t="s">
        <v>672</v>
      </c>
      <c r="T157" s="81">
        <v>7</v>
      </c>
      <c r="U157" s="79">
        <v>1</v>
      </c>
      <c r="V157" s="80" t="s">
        <v>610</v>
      </c>
      <c r="W157" s="81">
        <v>5</v>
      </c>
      <c r="X157" s="97">
        <v>4</v>
      </c>
      <c r="Y157" s="98" t="s">
        <v>594</v>
      </c>
      <c r="Z157" s="99">
        <v>4</v>
      </c>
      <c r="AA157" s="79">
        <v>8</v>
      </c>
      <c r="AB157" s="80" t="s">
        <v>577</v>
      </c>
      <c r="AC157" s="81">
        <v>10</v>
      </c>
      <c r="AD157" s="105"/>
      <c r="AE157" s="103"/>
      <c r="AF157" s="103"/>
      <c r="AG157" s="103"/>
      <c r="AH157" s="103"/>
      <c r="AI157" s="103"/>
      <c r="AJ157" s="103"/>
    </row>
    <row r="158" spans="1:36" ht="15.75" customHeight="1">
      <c r="A158" s="114">
        <v>50</v>
      </c>
      <c r="B158" s="115" t="str">
        <f>IF(データ２!B100="","",VLOOKUP(A158,データ２!$A$2:$B$162,2))</f>
        <v>中央バンディーズ</v>
      </c>
      <c r="C158" s="82"/>
      <c r="D158" s="83"/>
      <c r="E158" s="84"/>
      <c r="F158" s="76"/>
      <c r="G158" s="77"/>
      <c r="H158" s="78"/>
      <c r="I158" s="76"/>
      <c r="J158" s="77"/>
      <c r="K158" s="78"/>
      <c r="L158" s="22" t="s">
        <v>315</v>
      </c>
      <c r="M158" s="23" t="s">
        <v>33</v>
      </c>
      <c r="N158" s="24">
        <v>8</v>
      </c>
      <c r="O158" s="108" t="s">
        <v>32</v>
      </c>
      <c r="P158" s="109"/>
      <c r="Q158" s="110"/>
      <c r="R158" s="76"/>
      <c r="S158" s="77"/>
      <c r="T158" s="78"/>
      <c r="U158" s="82"/>
      <c r="V158" s="83"/>
      <c r="W158" s="84"/>
      <c r="X158" s="82"/>
      <c r="Y158" s="83"/>
      <c r="Z158" s="84"/>
      <c r="AA158" s="76"/>
      <c r="AB158" s="77"/>
      <c r="AC158" s="78"/>
      <c r="AD158" s="104">
        <f>COUNTIF(C158:AC159,"○")</f>
        <v>3</v>
      </c>
      <c r="AE158" s="102">
        <f>COUNTIF(C158:AC159,"●")</f>
        <v>4</v>
      </c>
      <c r="AF158" s="102">
        <f>COUNTIF(C158:AC159,"△")</f>
        <v>0</v>
      </c>
      <c r="AG158" s="102">
        <f>+AD158*3+AF158*1</f>
        <v>9</v>
      </c>
      <c r="AH158" s="102">
        <v>57</v>
      </c>
      <c r="AI158" s="102">
        <v>55</v>
      </c>
      <c r="AJ158" s="102">
        <v>6</v>
      </c>
    </row>
    <row r="159" spans="1:36" ht="15.75" customHeight="1">
      <c r="A159" s="114"/>
      <c r="B159" s="116"/>
      <c r="C159" s="85">
        <v>11</v>
      </c>
      <c r="D159" s="86" t="s">
        <v>663</v>
      </c>
      <c r="E159" s="87">
        <v>8</v>
      </c>
      <c r="F159" s="79">
        <v>4</v>
      </c>
      <c r="G159" s="80" t="s">
        <v>634</v>
      </c>
      <c r="H159" s="81">
        <v>13</v>
      </c>
      <c r="I159" s="79">
        <v>3</v>
      </c>
      <c r="J159" s="80" t="s">
        <v>593</v>
      </c>
      <c r="K159" s="81">
        <v>9</v>
      </c>
      <c r="L159" s="25"/>
      <c r="M159" s="26" t="s">
        <v>33</v>
      </c>
      <c r="N159" s="27"/>
      <c r="O159" s="111"/>
      <c r="P159" s="112"/>
      <c r="Q159" s="113"/>
      <c r="R159" s="79">
        <v>7</v>
      </c>
      <c r="S159" s="80" t="s">
        <v>610</v>
      </c>
      <c r="T159" s="81">
        <v>11</v>
      </c>
      <c r="U159" s="85">
        <v>19</v>
      </c>
      <c r="V159" s="86" t="s">
        <v>657</v>
      </c>
      <c r="W159" s="87">
        <v>4</v>
      </c>
      <c r="X159" s="85">
        <v>8</v>
      </c>
      <c r="Y159" s="86" t="s">
        <v>690</v>
      </c>
      <c r="Z159" s="87">
        <v>3</v>
      </c>
      <c r="AA159" s="79">
        <v>3</v>
      </c>
      <c r="AB159" s="80" t="s">
        <v>670</v>
      </c>
      <c r="AC159" s="81">
        <v>9</v>
      </c>
      <c r="AD159" s="105"/>
      <c r="AE159" s="103"/>
      <c r="AF159" s="103"/>
      <c r="AG159" s="103"/>
      <c r="AH159" s="103"/>
      <c r="AI159" s="103"/>
      <c r="AJ159" s="103"/>
    </row>
    <row r="160" spans="1:36" ht="15.75" customHeight="1">
      <c r="A160" s="114">
        <v>51</v>
      </c>
      <c r="B160" s="117" t="str">
        <f>IF(データ２!B102="","",VLOOKUP(A160,データ２!$A$2:$B$162,2))</f>
        <v>フレール</v>
      </c>
      <c r="C160" s="82"/>
      <c r="D160" s="83"/>
      <c r="E160" s="84"/>
      <c r="F160" s="76"/>
      <c r="G160" s="77"/>
      <c r="H160" s="78"/>
      <c r="I160" s="82"/>
      <c r="J160" s="83"/>
      <c r="K160" s="84"/>
      <c r="L160" s="82"/>
      <c r="M160" s="83"/>
      <c r="N160" s="84"/>
      <c r="O160" s="82"/>
      <c r="P160" s="83"/>
      <c r="Q160" s="84"/>
      <c r="R160" s="108" t="s">
        <v>32</v>
      </c>
      <c r="S160" s="109"/>
      <c r="T160" s="110"/>
      <c r="U160" s="76"/>
      <c r="V160" s="77"/>
      <c r="W160" s="78"/>
      <c r="X160" s="76"/>
      <c r="Y160" s="77"/>
      <c r="Z160" s="78"/>
      <c r="AA160" s="76"/>
      <c r="AB160" s="77"/>
      <c r="AC160" s="78"/>
      <c r="AD160" s="104">
        <f>COUNTIF(C160:AC161,"○")</f>
        <v>4</v>
      </c>
      <c r="AE160" s="102">
        <f>COUNTIF(C160:AC161,"●")</f>
        <v>4</v>
      </c>
      <c r="AF160" s="102">
        <f>COUNTIF(C160:AC161,"△")</f>
        <v>0</v>
      </c>
      <c r="AG160" s="102">
        <f>+AD160*3+AF160*1</f>
        <v>12</v>
      </c>
      <c r="AH160" s="102">
        <v>55</v>
      </c>
      <c r="AI160" s="102">
        <v>52</v>
      </c>
      <c r="AJ160" s="102">
        <v>3</v>
      </c>
    </row>
    <row r="161" spans="1:36" ht="15.75" customHeight="1">
      <c r="A161" s="114"/>
      <c r="B161" s="118"/>
      <c r="C161" s="85">
        <v>7</v>
      </c>
      <c r="D161" s="86" t="s">
        <v>657</v>
      </c>
      <c r="E161" s="87">
        <v>5</v>
      </c>
      <c r="F161" s="79">
        <v>6</v>
      </c>
      <c r="G161" s="80" t="s">
        <v>655</v>
      </c>
      <c r="H161" s="81">
        <v>11</v>
      </c>
      <c r="I161" s="85">
        <v>13</v>
      </c>
      <c r="J161" s="86" t="s">
        <v>684</v>
      </c>
      <c r="K161" s="87">
        <v>1</v>
      </c>
      <c r="L161" s="85">
        <v>7</v>
      </c>
      <c r="M161" s="86" t="s">
        <v>671</v>
      </c>
      <c r="N161" s="87">
        <v>6</v>
      </c>
      <c r="O161" s="85">
        <v>11</v>
      </c>
      <c r="P161" s="86" t="s">
        <v>611</v>
      </c>
      <c r="Q161" s="87">
        <v>7</v>
      </c>
      <c r="R161" s="111"/>
      <c r="S161" s="112"/>
      <c r="T161" s="113"/>
      <c r="U161" s="79">
        <v>2</v>
      </c>
      <c r="V161" s="80" t="s">
        <v>575</v>
      </c>
      <c r="W161" s="81">
        <v>11</v>
      </c>
      <c r="X161" s="79">
        <v>4</v>
      </c>
      <c r="Y161" s="80" t="s">
        <v>580</v>
      </c>
      <c r="Z161" s="81">
        <v>8</v>
      </c>
      <c r="AA161" s="79">
        <v>2</v>
      </c>
      <c r="AB161" s="80" t="s">
        <v>687</v>
      </c>
      <c r="AC161" s="81">
        <v>6</v>
      </c>
      <c r="AD161" s="105"/>
      <c r="AE161" s="103"/>
      <c r="AF161" s="103"/>
      <c r="AG161" s="103"/>
      <c r="AH161" s="103"/>
      <c r="AI161" s="103"/>
      <c r="AJ161" s="103"/>
    </row>
    <row r="162" spans="1:36" ht="15.75" customHeight="1">
      <c r="A162" s="114">
        <v>52</v>
      </c>
      <c r="B162" s="117" t="str">
        <f>IF(データ２!B104="","",VLOOKUP(A162,データ２!$A$2:$B$162,2))</f>
        <v>旗の台クラブ</v>
      </c>
      <c r="C162" s="82"/>
      <c r="D162" s="83"/>
      <c r="E162" s="84"/>
      <c r="F162" s="82"/>
      <c r="G162" s="83"/>
      <c r="H162" s="84"/>
      <c r="I162" s="82"/>
      <c r="J162" s="83"/>
      <c r="K162" s="84"/>
      <c r="L162" s="82"/>
      <c r="M162" s="83"/>
      <c r="N162" s="84"/>
      <c r="O162" s="76"/>
      <c r="P162" s="77"/>
      <c r="Q162" s="78"/>
      <c r="R162" s="82"/>
      <c r="S162" s="83"/>
      <c r="T162" s="84"/>
      <c r="U162" s="108" t="s">
        <v>32</v>
      </c>
      <c r="V162" s="109"/>
      <c r="W162" s="110"/>
      <c r="X162" s="82"/>
      <c r="Y162" s="83"/>
      <c r="Z162" s="84"/>
      <c r="AA162" s="76"/>
      <c r="AB162" s="77"/>
      <c r="AC162" s="78"/>
      <c r="AD162" s="104">
        <f>COUNTIF(C162:AC163,"○")</f>
        <v>6</v>
      </c>
      <c r="AE162" s="102">
        <f>COUNTIF(C162:AC163,"●")</f>
        <v>2</v>
      </c>
      <c r="AF162" s="102">
        <f>COUNTIF(C162:AC163,"△")</f>
        <v>0</v>
      </c>
      <c r="AG162" s="102">
        <f>+AD162*3+AF162*1</f>
        <v>18</v>
      </c>
      <c r="AH162" s="102">
        <v>33</v>
      </c>
      <c r="AI162" s="102">
        <v>69</v>
      </c>
      <c r="AJ162" s="106">
        <v>2</v>
      </c>
    </row>
    <row r="163" spans="1:36" ht="15.75" customHeight="1">
      <c r="A163" s="114"/>
      <c r="B163" s="118"/>
      <c r="C163" s="85">
        <v>8</v>
      </c>
      <c r="D163" s="86" t="s">
        <v>633</v>
      </c>
      <c r="E163" s="87">
        <v>3</v>
      </c>
      <c r="F163" s="85">
        <v>11</v>
      </c>
      <c r="G163" s="86" t="s">
        <v>681</v>
      </c>
      <c r="H163" s="87">
        <v>2</v>
      </c>
      <c r="I163" s="85">
        <v>11</v>
      </c>
      <c r="J163" s="86" t="s">
        <v>669</v>
      </c>
      <c r="K163" s="87">
        <v>0</v>
      </c>
      <c r="L163" s="85">
        <v>5</v>
      </c>
      <c r="M163" s="86" t="s">
        <v>611</v>
      </c>
      <c r="N163" s="87">
        <v>1</v>
      </c>
      <c r="O163" s="79">
        <v>4</v>
      </c>
      <c r="P163" s="80" t="s">
        <v>656</v>
      </c>
      <c r="Q163" s="81">
        <v>19</v>
      </c>
      <c r="R163" s="85">
        <v>11</v>
      </c>
      <c r="S163" s="86" t="s">
        <v>576</v>
      </c>
      <c r="T163" s="87">
        <v>2</v>
      </c>
      <c r="U163" s="111"/>
      <c r="V163" s="112"/>
      <c r="W163" s="113"/>
      <c r="X163" s="85">
        <v>18</v>
      </c>
      <c r="Y163" s="86" t="s">
        <v>686</v>
      </c>
      <c r="Z163" s="87">
        <v>1</v>
      </c>
      <c r="AA163" s="79">
        <v>1</v>
      </c>
      <c r="AB163" s="80" t="s">
        <v>580</v>
      </c>
      <c r="AC163" s="81">
        <v>5</v>
      </c>
      <c r="AD163" s="105"/>
      <c r="AE163" s="103"/>
      <c r="AF163" s="103"/>
      <c r="AG163" s="103"/>
      <c r="AH163" s="103"/>
      <c r="AI163" s="103"/>
      <c r="AJ163" s="107"/>
    </row>
    <row r="164" spans="1:36" ht="15.75" customHeight="1">
      <c r="A164" s="114">
        <v>53</v>
      </c>
      <c r="B164" s="117" t="str">
        <f>IF(データ２!B106="","",VLOOKUP(A164,データ２!$A$2:$B$162,2))</f>
        <v>東雲メッツ</v>
      </c>
      <c r="C164" s="76"/>
      <c r="D164" s="77"/>
      <c r="E164" s="78"/>
      <c r="F164" s="76"/>
      <c r="G164" s="77"/>
      <c r="H164" s="78"/>
      <c r="I164" s="82"/>
      <c r="J164" s="83"/>
      <c r="K164" s="84"/>
      <c r="L164" s="94"/>
      <c r="M164" s="95"/>
      <c r="N164" s="96"/>
      <c r="O164" s="76"/>
      <c r="P164" s="77"/>
      <c r="Q164" s="78"/>
      <c r="R164" s="82"/>
      <c r="S164" s="83"/>
      <c r="T164" s="84"/>
      <c r="U164" s="76"/>
      <c r="V164" s="77"/>
      <c r="W164" s="78"/>
      <c r="X164" s="108" t="s">
        <v>32</v>
      </c>
      <c r="Y164" s="109"/>
      <c r="Z164" s="110"/>
      <c r="AA164" s="76"/>
      <c r="AB164" s="77"/>
      <c r="AC164" s="78"/>
      <c r="AD164" s="104">
        <f>COUNTIF(C164:AC165,"○")</f>
        <v>2</v>
      </c>
      <c r="AE164" s="102">
        <f>COUNTIF(C164:AC165,"●")</f>
        <v>5</v>
      </c>
      <c r="AF164" s="102">
        <f>COUNTIF(C164:AC165,"△")</f>
        <v>1</v>
      </c>
      <c r="AG164" s="102">
        <f>+AD164*3+AF164*1</f>
        <v>7</v>
      </c>
      <c r="AH164" s="102">
        <f>+E165+H165+K165+N165+Q165+T165+W165+AC165</f>
        <v>79</v>
      </c>
      <c r="AI164" s="102">
        <f>+C165+F165+I165+L165+O165+R165+U165+AA165</f>
        <v>31</v>
      </c>
      <c r="AJ164" s="102">
        <v>8</v>
      </c>
    </row>
    <row r="165" spans="1:36" ht="15.75" customHeight="1">
      <c r="A165" s="114"/>
      <c r="B165" s="118"/>
      <c r="C165" s="79">
        <v>6</v>
      </c>
      <c r="D165" s="80" t="s">
        <v>630</v>
      </c>
      <c r="E165" s="81">
        <v>7</v>
      </c>
      <c r="F165" s="79">
        <v>1</v>
      </c>
      <c r="G165" s="80" t="s">
        <v>655</v>
      </c>
      <c r="H165" s="81">
        <v>14</v>
      </c>
      <c r="I165" s="85">
        <v>6</v>
      </c>
      <c r="J165" s="86" t="s">
        <v>635</v>
      </c>
      <c r="K165" s="87">
        <v>5</v>
      </c>
      <c r="L165" s="97">
        <v>4</v>
      </c>
      <c r="M165" s="98" t="s">
        <v>594</v>
      </c>
      <c r="N165" s="99">
        <v>4</v>
      </c>
      <c r="O165" s="79">
        <v>3</v>
      </c>
      <c r="P165" s="80" t="s">
        <v>691</v>
      </c>
      <c r="Q165" s="81">
        <v>8</v>
      </c>
      <c r="R165" s="85">
        <v>8</v>
      </c>
      <c r="S165" s="86" t="s">
        <v>582</v>
      </c>
      <c r="T165" s="87">
        <v>4</v>
      </c>
      <c r="U165" s="79">
        <v>1</v>
      </c>
      <c r="V165" s="80" t="s">
        <v>687</v>
      </c>
      <c r="W165" s="81">
        <v>18</v>
      </c>
      <c r="X165" s="111"/>
      <c r="Y165" s="112"/>
      <c r="Z165" s="113"/>
      <c r="AA165" s="79">
        <v>2</v>
      </c>
      <c r="AB165" s="80" t="s">
        <v>614</v>
      </c>
      <c r="AC165" s="81">
        <v>19</v>
      </c>
      <c r="AD165" s="105"/>
      <c r="AE165" s="103"/>
      <c r="AF165" s="103"/>
      <c r="AG165" s="103"/>
      <c r="AH165" s="103"/>
      <c r="AI165" s="103"/>
      <c r="AJ165" s="103"/>
    </row>
    <row r="166" spans="1:36" ht="15.75" customHeight="1">
      <c r="A166" s="114">
        <v>54</v>
      </c>
      <c r="B166" s="117" t="str">
        <f>IF(データ２!B108="","",VLOOKUP(A166,データ２!$A$2:$B$162,2))</f>
        <v>大雲寺スターズ</v>
      </c>
      <c r="C166" s="82"/>
      <c r="D166" s="83"/>
      <c r="E166" s="84"/>
      <c r="F166" s="82"/>
      <c r="G166" s="83"/>
      <c r="H166" s="84"/>
      <c r="I166" s="82"/>
      <c r="J166" s="83"/>
      <c r="K166" s="84"/>
      <c r="L166" s="82"/>
      <c r="M166" s="83"/>
      <c r="N166" s="84"/>
      <c r="O166" s="82"/>
      <c r="P166" s="83"/>
      <c r="Q166" s="84"/>
      <c r="R166" s="82"/>
      <c r="S166" s="83"/>
      <c r="T166" s="84"/>
      <c r="U166" s="82"/>
      <c r="V166" s="83"/>
      <c r="W166" s="84"/>
      <c r="X166" s="82"/>
      <c r="Y166" s="83"/>
      <c r="Z166" s="84"/>
      <c r="AA166" s="108" t="s">
        <v>32</v>
      </c>
      <c r="AB166" s="109"/>
      <c r="AC166" s="110"/>
      <c r="AD166" s="104">
        <f>COUNTIF(C166:AC167,"○")</f>
        <v>8</v>
      </c>
      <c r="AE166" s="102">
        <f>COUNTIF(C166:AC167,"●")</f>
        <v>0</v>
      </c>
      <c r="AF166" s="102">
        <f>COUNTIF(C166:AC167,"△")</f>
        <v>0</v>
      </c>
      <c r="AG166" s="102">
        <f>+AD166*3+AF166*1</f>
        <v>24</v>
      </c>
      <c r="AH166" s="102">
        <v>31</v>
      </c>
      <c r="AI166" s="102">
        <v>85</v>
      </c>
      <c r="AJ166" s="106">
        <v>1</v>
      </c>
    </row>
    <row r="167" spans="1:36" ht="15.75" customHeight="1">
      <c r="A167" s="114"/>
      <c r="B167" s="118"/>
      <c r="C167" s="85">
        <v>13</v>
      </c>
      <c r="D167" s="86" t="s">
        <v>584</v>
      </c>
      <c r="E167" s="87">
        <v>3</v>
      </c>
      <c r="F167" s="85">
        <v>11</v>
      </c>
      <c r="G167" s="86" t="s">
        <v>611</v>
      </c>
      <c r="H167" s="87">
        <v>9</v>
      </c>
      <c r="I167" s="85">
        <v>12</v>
      </c>
      <c r="J167" s="86" t="s">
        <v>633</v>
      </c>
      <c r="K167" s="87">
        <v>3</v>
      </c>
      <c r="L167" s="85">
        <v>10</v>
      </c>
      <c r="M167" s="86" t="s">
        <v>578</v>
      </c>
      <c r="N167" s="87">
        <v>8</v>
      </c>
      <c r="O167" s="85">
        <v>9</v>
      </c>
      <c r="P167" s="86" t="s">
        <v>669</v>
      </c>
      <c r="Q167" s="87">
        <v>3</v>
      </c>
      <c r="R167" s="85">
        <v>6</v>
      </c>
      <c r="S167" s="86" t="s">
        <v>686</v>
      </c>
      <c r="T167" s="87">
        <v>2</v>
      </c>
      <c r="U167" s="85">
        <v>5</v>
      </c>
      <c r="V167" s="86" t="s">
        <v>582</v>
      </c>
      <c r="W167" s="87">
        <v>1</v>
      </c>
      <c r="X167" s="85">
        <v>19</v>
      </c>
      <c r="Y167" s="86" t="s">
        <v>613</v>
      </c>
      <c r="Z167" s="87">
        <v>2</v>
      </c>
      <c r="AA167" s="111"/>
      <c r="AB167" s="112"/>
      <c r="AC167" s="113"/>
      <c r="AD167" s="105"/>
      <c r="AE167" s="103"/>
      <c r="AF167" s="103"/>
      <c r="AG167" s="103"/>
      <c r="AH167" s="103"/>
      <c r="AI167" s="103"/>
      <c r="AJ167" s="107"/>
    </row>
    <row r="168" spans="30:32" ht="13.5">
      <c r="AD168" s="16">
        <f>SUM(AD150:AD167)</f>
        <v>33</v>
      </c>
      <c r="AE168" s="16">
        <f>SUM(AE150:AE167)</f>
        <v>33</v>
      </c>
      <c r="AF168" s="16">
        <f>SUM(AF150:AF167)</f>
        <v>2</v>
      </c>
    </row>
    <row r="175" spans="2:29" ht="13.5">
      <c r="B175" s="10" t="str">
        <f>+データ１!$B$2</f>
        <v>2015/2/5</v>
      </c>
      <c r="C175" s="7" t="str">
        <f>+データ１!$B$4</f>
        <v>２０１５年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2:36" ht="129.75" customHeight="1">
      <c r="B176" s="20" t="str">
        <f>+データ１!B18</f>
        <v>スーパーリ－グ 　　                  　　　 第９回大会  　　　        　　Ｇブロック     　　              ２０１５</v>
      </c>
      <c r="C176" s="122" t="str">
        <f>+IF(B177="","",+B177)</f>
        <v>淀四ライオンズ</v>
      </c>
      <c r="D176" s="123"/>
      <c r="E176" s="124"/>
      <c r="F176" s="122" t="str">
        <f>+IF(B179="","",+B179)</f>
        <v>大塚スネイクス</v>
      </c>
      <c r="G176" s="123"/>
      <c r="H176" s="124"/>
      <c r="I176" s="122" t="str">
        <f>+IF(B181="","",+B181)</f>
        <v>カバラホークス</v>
      </c>
      <c r="J176" s="123"/>
      <c r="K176" s="124"/>
      <c r="L176" s="122" t="str">
        <f>+IF(B183="","",+B183)</f>
        <v>鐘ヶ淵イーグルス</v>
      </c>
      <c r="M176" s="123"/>
      <c r="N176" s="124"/>
      <c r="O176" s="122" t="str">
        <f>+IF(B185="","",+B185)</f>
        <v>越中島ブレーブス</v>
      </c>
      <c r="P176" s="123"/>
      <c r="Q176" s="124"/>
      <c r="R176" s="119" t="str">
        <f>+IF(B187="","",+B187)</f>
        <v>日本橋ファイターズ</v>
      </c>
      <c r="S176" s="120"/>
      <c r="T176" s="121"/>
      <c r="U176" s="122" t="str">
        <f>+IF(B189="","",+B189)</f>
        <v>文京パワーズ</v>
      </c>
      <c r="V176" s="123"/>
      <c r="W176" s="124"/>
      <c r="X176" s="122" t="str">
        <f>+IF(B191="","",+B191)</f>
        <v>オール麻布</v>
      </c>
      <c r="Y176" s="123"/>
      <c r="Z176" s="124"/>
      <c r="AA176" s="122" t="str">
        <f>+IF(B193="","",+B193)</f>
        <v>碑文谷クラウンズ</v>
      </c>
      <c r="AB176" s="123"/>
      <c r="AC176" s="124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2" t="s">
        <v>22</v>
      </c>
    </row>
    <row r="177" spans="1:36" ht="15.75" customHeight="1">
      <c r="A177" s="114">
        <v>55</v>
      </c>
      <c r="B177" s="115" t="str">
        <f>IF(データ２!B110="","",VLOOKUP(A177,データ２!$A$2:$B$162,2))</f>
        <v>淀四ライオンズ</v>
      </c>
      <c r="C177" s="108" t="s">
        <v>32</v>
      </c>
      <c r="D177" s="109"/>
      <c r="E177" s="110"/>
      <c r="F177" s="76"/>
      <c r="G177" s="77"/>
      <c r="H177" s="78"/>
      <c r="I177" s="76"/>
      <c r="J177" s="77"/>
      <c r="K177" s="78"/>
      <c r="L177" s="22" t="s">
        <v>316</v>
      </c>
      <c r="M177" s="23" t="s">
        <v>33</v>
      </c>
      <c r="N177" s="24">
        <v>29</v>
      </c>
      <c r="O177" s="76"/>
      <c r="P177" s="77"/>
      <c r="Q177" s="78"/>
      <c r="R177" s="82"/>
      <c r="S177" s="83"/>
      <c r="T177" s="84"/>
      <c r="U177" s="82"/>
      <c r="V177" s="83"/>
      <c r="W177" s="84"/>
      <c r="X177" s="76"/>
      <c r="Y177" s="77"/>
      <c r="Z177" s="78"/>
      <c r="AA177" s="82"/>
      <c r="AB177" s="83"/>
      <c r="AC177" s="84"/>
      <c r="AD177" s="104">
        <f>COUNTIF(C177:AC178,"○")</f>
        <v>3</v>
      </c>
      <c r="AE177" s="102">
        <f>COUNTIF(C177:AC178,"●")</f>
        <v>4</v>
      </c>
      <c r="AF177" s="102">
        <f>COUNTIF(C177:AC178,"△")</f>
        <v>0</v>
      </c>
      <c r="AG177" s="102">
        <f>+AD177*3+AF177*1</f>
        <v>9</v>
      </c>
      <c r="AH177" s="102">
        <v>60</v>
      </c>
      <c r="AI177" s="102">
        <f>+C178+F178+I178+L178+O178+R178+U178+AA178</f>
        <v>41</v>
      </c>
      <c r="AJ177" s="102">
        <v>6</v>
      </c>
    </row>
    <row r="178" spans="1:36" ht="15.75" customHeight="1">
      <c r="A178" s="114"/>
      <c r="B178" s="116"/>
      <c r="C178" s="111"/>
      <c r="D178" s="112"/>
      <c r="E178" s="113"/>
      <c r="F178" s="79">
        <v>3</v>
      </c>
      <c r="G178" s="80" t="s">
        <v>664</v>
      </c>
      <c r="H178" s="81">
        <v>9</v>
      </c>
      <c r="I178" s="79">
        <v>3</v>
      </c>
      <c r="J178" s="80" t="s">
        <v>610</v>
      </c>
      <c r="K178" s="81">
        <v>8</v>
      </c>
      <c r="L178" s="25"/>
      <c r="M178" s="26" t="s">
        <v>33</v>
      </c>
      <c r="N178" s="27"/>
      <c r="O178" s="79">
        <v>7</v>
      </c>
      <c r="P178" s="80" t="s">
        <v>682</v>
      </c>
      <c r="Q178" s="81">
        <v>8</v>
      </c>
      <c r="R178" s="85">
        <v>9</v>
      </c>
      <c r="S178" s="86" t="s">
        <v>686</v>
      </c>
      <c r="T178" s="87">
        <v>7</v>
      </c>
      <c r="U178" s="85">
        <v>8</v>
      </c>
      <c r="V178" s="86" t="s">
        <v>595</v>
      </c>
      <c r="W178" s="87">
        <v>6</v>
      </c>
      <c r="X178" s="79">
        <v>0</v>
      </c>
      <c r="Y178" s="80" t="s">
        <v>656</v>
      </c>
      <c r="Z178" s="81">
        <v>15</v>
      </c>
      <c r="AA178" s="85">
        <v>11</v>
      </c>
      <c r="AB178" s="86" t="s">
        <v>588</v>
      </c>
      <c r="AC178" s="87">
        <v>7</v>
      </c>
      <c r="AD178" s="105"/>
      <c r="AE178" s="103"/>
      <c r="AF178" s="103"/>
      <c r="AG178" s="103"/>
      <c r="AH178" s="103"/>
      <c r="AI178" s="103"/>
      <c r="AJ178" s="103"/>
    </row>
    <row r="179" spans="1:36" ht="15.75" customHeight="1">
      <c r="A179" s="114">
        <v>56</v>
      </c>
      <c r="B179" s="115" t="str">
        <f>IF(データ２!B112="","",VLOOKUP(A179,データ２!$A$2:$B$162,2))</f>
        <v>大塚スネイクス</v>
      </c>
      <c r="C179" s="82"/>
      <c r="D179" s="83"/>
      <c r="E179" s="84"/>
      <c r="F179" s="108" t="s">
        <v>32</v>
      </c>
      <c r="G179" s="109"/>
      <c r="H179" s="110"/>
      <c r="I179" s="76"/>
      <c r="J179" s="77"/>
      <c r="K179" s="78"/>
      <c r="L179" s="82"/>
      <c r="M179" s="83"/>
      <c r="N179" s="84"/>
      <c r="O179" s="22" t="s">
        <v>316</v>
      </c>
      <c r="P179" s="23" t="s">
        <v>33</v>
      </c>
      <c r="Q179" s="24">
        <v>20</v>
      </c>
      <c r="R179" s="82"/>
      <c r="S179" s="83"/>
      <c r="T179" s="84"/>
      <c r="U179" s="22" t="s">
        <v>316</v>
      </c>
      <c r="V179" s="23" t="s">
        <v>33</v>
      </c>
      <c r="W179" s="24">
        <v>6</v>
      </c>
      <c r="X179" s="76"/>
      <c r="Y179" s="77"/>
      <c r="Z179" s="78"/>
      <c r="AA179" s="82"/>
      <c r="AB179" s="83"/>
      <c r="AC179" s="84"/>
      <c r="AD179" s="104">
        <f>COUNTIF(C179:AC180,"○")</f>
        <v>4</v>
      </c>
      <c r="AE179" s="102">
        <f>COUNTIF(C179:AC180,"●")</f>
        <v>2</v>
      </c>
      <c r="AF179" s="102">
        <f>COUNTIF(C179:AC180,"△")</f>
        <v>0</v>
      </c>
      <c r="AG179" s="102">
        <f>+AD179*3+AF179*1</f>
        <v>12</v>
      </c>
      <c r="AH179" s="102">
        <v>22</v>
      </c>
      <c r="AI179" s="102">
        <v>41</v>
      </c>
      <c r="AJ179" s="102">
        <v>4</v>
      </c>
    </row>
    <row r="180" spans="1:36" ht="15.75" customHeight="1">
      <c r="A180" s="114"/>
      <c r="B180" s="116"/>
      <c r="C180" s="85">
        <v>9</v>
      </c>
      <c r="D180" s="86" t="s">
        <v>663</v>
      </c>
      <c r="E180" s="87">
        <v>3</v>
      </c>
      <c r="F180" s="111"/>
      <c r="G180" s="112"/>
      <c r="H180" s="113"/>
      <c r="I180" s="79">
        <v>2</v>
      </c>
      <c r="J180" s="80" t="s">
        <v>610</v>
      </c>
      <c r="K180" s="81">
        <v>8</v>
      </c>
      <c r="L180" s="85">
        <v>8</v>
      </c>
      <c r="M180" s="86" t="s">
        <v>690</v>
      </c>
      <c r="N180" s="87">
        <v>1</v>
      </c>
      <c r="O180" s="25"/>
      <c r="P180" s="26" t="s">
        <v>33</v>
      </c>
      <c r="Q180" s="27"/>
      <c r="R180" s="85">
        <v>7</v>
      </c>
      <c r="S180" s="86" t="s">
        <v>674</v>
      </c>
      <c r="T180" s="87">
        <v>3</v>
      </c>
      <c r="U180" s="25"/>
      <c r="V180" s="26" t="s">
        <v>33</v>
      </c>
      <c r="W180" s="27"/>
      <c r="X180" s="79">
        <v>4</v>
      </c>
      <c r="Y180" s="80" t="s">
        <v>615</v>
      </c>
      <c r="Z180" s="81">
        <v>6</v>
      </c>
      <c r="AA180" s="85">
        <v>11</v>
      </c>
      <c r="AB180" s="86" t="s">
        <v>592</v>
      </c>
      <c r="AC180" s="87">
        <v>1</v>
      </c>
      <c r="AD180" s="105"/>
      <c r="AE180" s="103"/>
      <c r="AF180" s="103"/>
      <c r="AG180" s="103"/>
      <c r="AH180" s="103"/>
      <c r="AI180" s="103"/>
      <c r="AJ180" s="103"/>
    </row>
    <row r="181" spans="1:36" ht="15.75" customHeight="1">
      <c r="A181" s="114">
        <v>57</v>
      </c>
      <c r="B181" s="115" t="str">
        <f>IF(データ２!B114="","",VLOOKUP(A181,データ２!$A$2:$B$162,2))</f>
        <v>カバラホークス</v>
      </c>
      <c r="C181" s="82"/>
      <c r="D181" s="83"/>
      <c r="E181" s="84"/>
      <c r="F181" s="82"/>
      <c r="G181" s="83"/>
      <c r="H181" s="84"/>
      <c r="I181" s="108" t="s">
        <v>32</v>
      </c>
      <c r="J181" s="109"/>
      <c r="K181" s="110"/>
      <c r="L181" s="82"/>
      <c r="M181" s="83"/>
      <c r="N181" s="84"/>
      <c r="O181" s="76"/>
      <c r="P181" s="77"/>
      <c r="Q181" s="78"/>
      <c r="R181" s="82"/>
      <c r="S181" s="83"/>
      <c r="T181" s="84"/>
      <c r="U181" s="22" t="s">
        <v>316</v>
      </c>
      <c r="V181" s="23" t="s">
        <v>33</v>
      </c>
      <c r="W181" s="24">
        <v>3</v>
      </c>
      <c r="X181" s="94"/>
      <c r="Y181" s="95"/>
      <c r="Z181" s="96"/>
      <c r="AA181" s="82"/>
      <c r="AB181" s="83"/>
      <c r="AC181" s="84"/>
      <c r="AD181" s="104">
        <f>COUNTIF(C181:AC182,"○")</f>
        <v>5</v>
      </c>
      <c r="AE181" s="102">
        <f>COUNTIF(C181:AC182,"●")</f>
        <v>1</v>
      </c>
      <c r="AF181" s="102">
        <f>COUNTIF(C181:AC182,"△")</f>
        <v>1</v>
      </c>
      <c r="AG181" s="102">
        <f>+AD181*3+AF181*1</f>
        <v>16</v>
      </c>
      <c r="AH181" s="102">
        <v>24</v>
      </c>
      <c r="AI181" s="102">
        <v>57</v>
      </c>
      <c r="AJ181" s="102">
        <v>3</v>
      </c>
    </row>
    <row r="182" spans="1:36" ht="15.75" customHeight="1">
      <c r="A182" s="114"/>
      <c r="B182" s="116"/>
      <c r="C182" s="85">
        <v>8</v>
      </c>
      <c r="D182" s="86" t="s">
        <v>611</v>
      </c>
      <c r="E182" s="87">
        <v>3</v>
      </c>
      <c r="F182" s="85">
        <v>8</v>
      </c>
      <c r="G182" s="86" t="s">
        <v>611</v>
      </c>
      <c r="H182" s="87">
        <v>2</v>
      </c>
      <c r="I182" s="111"/>
      <c r="J182" s="112"/>
      <c r="K182" s="113"/>
      <c r="L182" s="85">
        <v>6</v>
      </c>
      <c r="M182" s="86" t="s">
        <v>654</v>
      </c>
      <c r="N182" s="87">
        <v>5</v>
      </c>
      <c r="O182" s="79">
        <v>6</v>
      </c>
      <c r="P182" s="80" t="s">
        <v>575</v>
      </c>
      <c r="Q182" s="81">
        <v>8</v>
      </c>
      <c r="R182" s="85">
        <v>10</v>
      </c>
      <c r="S182" s="86" t="s">
        <v>674</v>
      </c>
      <c r="T182" s="87">
        <v>1</v>
      </c>
      <c r="U182" s="25"/>
      <c r="V182" s="26" t="s">
        <v>33</v>
      </c>
      <c r="W182" s="27"/>
      <c r="X182" s="97">
        <v>4</v>
      </c>
      <c r="Y182" s="98" t="s">
        <v>591</v>
      </c>
      <c r="Z182" s="99">
        <v>4</v>
      </c>
      <c r="AA182" s="85">
        <v>15</v>
      </c>
      <c r="AB182" s="86" t="s">
        <v>608</v>
      </c>
      <c r="AC182" s="87">
        <v>1</v>
      </c>
      <c r="AD182" s="105"/>
      <c r="AE182" s="103"/>
      <c r="AF182" s="103"/>
      <c r="AG182" s="103"/>
      <c r="AH182" s="103"/>
      <c r="AI182" s="103"/>
      <c r="AJ182" s="103"/>
    </row>
    <row r="183" spans="1:36" ht="15.75" customHeight="1">
      <c r="A183" s="114">
        <v>58</v>
      </c>
      <c r="B183" s="115" t="str">
        <f>IF(データ２!B116="","",VLOOKUP(A183,データ２!$A$2:$B$162,2))</f>
        <v>鐘ヶ淵イーグルス</v>
      </c>
      <c r="C183" s="22" t="s">
        <v>316</v>
      </c>
      <c r="D183" s="23" t="s">
        <v>33</v>
      </c>
      <c r="E183" s="24">
        <v>29</v>
      </c>
      <c r="F183" s="76"/>
      <c r="G183" s="77"/>
      <c r="H183" s="78"/>
      <c r="I183" s="76"/>
      <c r="J183" s="77"/>
      <c r="K183" s="78"/>
      <c r="L183" s="108" t="s">
        <v>32</v>
      </c>
      <c r="M183" s="109"/>
      <c r="N183" s="110"/>
      <c r="O183" s="76"/>
      <c r="P183" s="77"/>
      <c r="Q183" s="78"/>
      <c r="R183" s="82"/>
      <c r="S183" s="83"/>
      <c r="T183" s="84"/>
      <c r="U183" s="76"/>
      <c r="V183" s="77"/>
      <c r="W183" s="78"/>
      <c r="X183" s="76"/>
      <c r="Y183" s="77"/>
      <c r="Z183" s="78"/>
      <c r="AA183" s="22" t="s">
        <v>316</v>
      </c>
      <c r="AB183" s="23" t="s">
        <v>33</v>
      </c>
      <c r="AC183" s="24">
        <v>22</v>
      </c>
      <c r="AD183" s="104">
        <f>COUNTIF(C183:AC184,"○")</f>
        <v>1</v>
      </c>
      <c r="AE183" s="102">
        <f>COUNTIF(C183:AC184,"●")</f>
        <v>5</v>
      </c>
      <c r="AF183" s="102">
        <f>COUNTIF(C183:AC184,"△")</f>
        <v>0</v>
      </c>
      <c r="AG183" s="102">
        <f>+AD183*3+AF183*1</f>
        <v>3</v>
      </c>
      <c r="AH183" s="102">
        <v>60</v>
      </c>
      <c r="AI183" s="102">
        <f>+C184+F184+I184+L184+O184+R184+U184+AA184</f>
        <v>21</v>
      </c>
      <c r="AJ183" s="102">
        <v>7</v>
      </c>
    </row>
    <row r="184" spans="1:36" ht="15.75" customHeight="1">
      <c r="A184" s="114"/>
      <c r="B184" s="116"/>
      <c r="C184" s="25"/>
      <c r="D184" s="26" t="s">
        <v>33</v>
      </c>
      <c r="E184" s="27"/>
      <c r="F184" s="79">
        <v>1</v>
      </c>
      <c r="G184" s="80" t="s">
        <v>691</v>
      </c>
      <c r="H184" s="81">
        <v>8</v>
      </c>
      <c r="I184" s="79">
        <v>5</v>
      </c>
      <c r="J184" s="80" t="s">
        <v>655</v>
      </c>
      <c r="K184" s="81">
        <v>6</v>
      </c>
      <c r="L184" s="111"/>
      <c r="M184" s="112"/>
      <c r="N184" s="113"/>
      <c r="O184" s="79">
        <v>2</v>
      </c>
      <c r="P184" s="80" t="s">
        <v>589</v>
      </c>
      <c r="Q184" s="81">
        <v>12</v>
      </c>
      <c r="R184" s="85">
        <v>6</v>
      </c>
      <c r="S184" s="86" t="s">
        <v>584</v>
      </c>
      <c r="T184" s="87">
        <v>4</v>
      </c>
      <c r="U184" s="79">
        <v>7</v>
      </c>
      <c r="V184" s="80" t="s">
        <v>687</v>
      </c>
      <c r="W184" s="81">
        <v>13</v>
      </c>
      <c r="X184" s="79">
        <v>0</v>
      </c>
      <c r="Y184" s="80" t="s">
        <v>636</v>
      </c>
      <c r="Z184" s="81">
        <v>17</v>
      </c>
      <c r="AA184" s="25"/>
      <c r="AB184" s="26" t="s">
        <v>33</v>
      </c>
      <c r="AC184" s="27"/>
      <c r="AD184" s="105"/>
      <c r="AE184" s="103"/>
      <c r="AF184" s="103"/>
      <c r="AG184" s="103"/>
      <c r="AH184" s="103"/>
      <c r="AI184" s="103"/>
      <c r="AJ184" s="103"/>
    </row>
    <row r="185" spans="1:36" ht="15.75" customHeight="1">
      <c r="A185" s="114">
        <v>59</v>
      </c>
      <c r="B185" s="115" t="str">
        <f>IF(データ２!B118="","",VLOOKUP(A185,データ２!$A$2:$B$162,2))</f>
        <v>越中島ブレーブス</v>
      </c>
      <c r="C185" s="82"/>
      <c r="D185" s="83"/>
      <c r="E185" s="84"/>
      <c r="F185" s="22" t="s">
        <v>316</v>
      </c>
      <c r="G185" s="23" t="s">
        <v>33</v>
      </c>
      <c r="H185" s="24">
        <v>20</v>
      </c>
      <c r="I185" s="82"/>
      <c r="J185" s="83"/>
      <c r="K185" s="84"/>
      <c r="L185" s="82"/>
      <c r="M185" s="83"/>
      <c r="N185" s="84"/>
      <c r="O185" s="108" t="s">
        <v>32</v>
      </c>
      <c r="P185" s="109"/>
      <c r="Q185" s="110"/>
      <c r="R185" s="82"/>
      <c r="S185" s="83"/>
      <c r="T185" s="84"/>
      <c r="U185" s="94"/>
      <c r="V185" s="95"/>
      <c r="W185" s="96"/>
      <c r="X185" s="22" t="s">
        <v>316</v>
      </c>
      <c r="Y185" s="23" t="s">
        <v>33</v>
      </c>
      <c r="Z185" s="24">
        <v>23</v>
      </c>
      <c r="AA185" s="82"/>
      <c r="AB185" s="83"/>
      <c r="AC185" s="84"/>
      <c r="AD185" s="104">
        <f>COUNTIF(C185:AC186,"○")</f>
        <v>5</v>
      </c>
      <c r="AE185" s="102">
        <f>COUNTIF(C185:AC186,"●")</f>
        <v>0</v>
      </c>
      <c r="AF185" s="102">
        <f>COUNTIF(C185:AC186,"△")</f>
        <v>1</v>
      </c>
      <c r="AG185" s="102">
        <f>+AD185*3+AF185*1</f>
        <v>16</v>
      </c>
      <c r="AH185" s="102">
        <f>+E186+H186+K186+N186+Q186+T186+W186+AC186</f>
        <v>23</v>
      </c>
      <c r="AI185" s="102">
        <f>+C186+F186+I186+L186+O186+R186+U186+AA186</f>
        <v>44</v>
      </c>
      <c r="AJ185" s="102">
        <v>2</v>
      </c>
    </row>
    <row r="186" spans="1:36" ht="15.75" customHeight="1">
      <c r="A186" s="114"/>
      <c r="B186" s="116"/>
      <c r="C186" s="85">
        <v>8</v>
      </c>
      <c r="D186" s="86" t="s">
        <v>681</v>
      </c>
      <c r="E186" s="87">
        <v>7</v>
      </c>
      <c r="F186" s="25"/>
      <c r="G186" s="26" t="s">
        <v>33</v>
      </c>
      <c r="H186" s="27"/>
      <c r="I186" s="85">
        <v>8</v>
      </c>
      <c r="J186" s="86" t="s">
        <v>576</v>
      </c>
      <c r="K186" s="87">
        <v>6</v>
      </c>
      <c r="L186" s="85">
        <v>12</v>
      </c>
      <c r="M186" s="86" t="s">
        <v>588</v>
      </c>
      <c r="N186" s="87">
        <v>2</v>
      </c>
      <c r="O186" s="111"/>
      <c r="P186" s="112"/>
      <c r="Q186" s="113"/>
      <c r="R186" s="85">
        <v>6</v>
      </c>
      <c r="S186" s="86" t="s">
        <v>669</v>
      </c>
      <c r="T186" s="87">
        <v>0</v>
      </c>
      <c r="U186" s="97">
        <v>4</v>
      </c>
      <c r="V186" s="98" t="s">
        <v>618</v>
      </c>
      <c r="W186" s="99">
        <v>4</v>
      </c>
      <c r="X186" s="25"/>
      <c r="Y186" s="26" t="s">
        <v>33</v>
      </c>
      <c r="Z186" s="27"/>
      <c r="AA186" s="85">
        <v>6</v>
      </c>
      <c r="AB186" s="86" t="s">
        <v>606</v>
      </c>
      <c r="AC186" s="87">
        <v>4</v>
      </c>
      <c r="AD186" s="105"/>
      <c r="AE186" s="103"/>
      <c r="AF186" s="103"/>
      <c r="AG186" s="103"/>
      <c r="AH186" s="103"/>
      <c r="AI186" s="103"/>
      <c r="AJ186" s="103"/>
    </row>
    <row r="187" spans="1:36" ht="15.75" customHeight="1">
      <c r="A187" s="114">
        <v>60</v>
      </c>
      <c r="B187" s="117" t="str">
        <f>IF(データ２!B120="","",VLOOKUP(A187,データ２!$A$2:$B$162,2))</f>
        <v>日本橋ファイターズ</v>
      </c>
      <c r="C187" s="76"/>
      <c r="D187" s="77"/>
      <c r="E187" s="78"/>
      <c r="F187" s="76"/>
      <c r="G187" s="77"/>
      <c r="H187" s="78"/>
      <c r="I187" s="76"/>
      <c r="J187" s="77"/>
      <c r="K187" s="78"/>
      <c r="L187" s="76"/>
      <c r="M187" s="77"/>
      <c r="N187" s="78"/>
      <c r="O187" s="76"/>
      <c r="P187" s="77"/>
      <c r="Q187" s="78"/>
      <c r="R187" s="108" t="s">
        <v>32</v>
      </c>
      <c r="S187" s="109"/>
      <c r="T187" s="110"/>
      <c r="U187" s="76"/>
      <c r="V187" s="77"/>
      <c r="W187" s="78"/>
      <c r="X187" s="76"/>
      <c r="Y187" s="77"/>
      <c r="Z187" s="78"/>
      <c r="AA187" s="94"/>
      <c r="AB187" s="95"/>
      <c r="AC187" s="96"/>
      <c r="AD187" s="104">
        <f>COUNTIF(C187:AC188,"○")</f>
        <v>0</v>
      </c>
      <c r="AE187" s="102">
        <f>COUNTIF(C187:AC188,"●")</f>
        <v>7</v>
      </c>
      <c r="AF187" s="102">
        <f>COUNTIF(C187:AC188,"△")</f>
        <v>1</v>
      </c>
      <c r="AG187" s="102">
        <f>+AD187*3+AF187*1</f>
        <v>1</v>
      </c>
      <c r="AH187" s="102">
        <v>69</v>
      </c>
      <c r="AI187" s="102">
        <f>+C188+F188+I188+L188+O188+R188+U188+AA188</f>
        <v>22</v>
      </c>
      <c r="AJ187" s="102">
        <v>8</v>
      </c>
    </row>
    <row r="188" spans="1:36" ht="15.75" customHeight="1">
      <c r="A188" s="114"/>
      <c r="B188" s="118"/>
      <c r="C188" s="79">
        <v>7</v>
      </c>
      <c r="D188" s="80" t="s">
        <v>687</v>
      </c>
      <c r="E188" s="81">
        <v>9</v>
      </c>
      <c r="F188" s="79">
        <v>3</v>
      </c>
      <c r="G188" s="80" t="s">
        <v>675</v>
      </c>
      <c r="H188" s="81">
        <v>7</v>
      </c>
      <c r="I188" s="79">
        <v>1</v>
      </c>
      <c r="J188" s="80" t="s">
        <v>675</v>
      </c>
      <c r="K188" s="81">
        <v>10</v>
      </c>
      <c r="L188" s="79">
        <v>4</v>
      </c>
      <c r="M188" s="80" t="s">
        <v>583</v>
      </c>
      <c r="N188" s="81">
        <v>6</v>
      </c>
      <c r="O188" s="79">
        <v>0</v>
      </c>
      <c r="P188" s="80" t="s">
        <v>670</v>
      </c>
      <c r="Q188" s="81">
        <v>6</v>
      </c>
      <c r="R188" s="111"/>
      <c r="S188" s="112"/>
      <c r="T188" s="113"/>
      <c r="U188" s="79">
        <v>1</v>
      </c>
      <c r="V188" s="80" t="s">
        <v>664</v>
      </c>
      <c r="W188" s="81">
        <v>9</v>
      </c>
      <c r="X188" s="79">
        <v>0</v>
      </c>
      <c r="Y188" s="80" t="s">
        <v>593</v>
      </c>
      <c r="Z188" s="81">
        <v>16</v>
      </c>
      <c r="AA188" s="97">
        <v>6</v>
      </c>
      <c r="AB188" s="98" t="s">
        <v>673</v>
      </c>
      <c r="AC188" s="99">
        <v>6</v>
      </c>
      <c r="AD188" s="105"/>
      <c r="AE188" s="103"/>
      <c r="AF188" s="103"/>
      <c r="AG188" s="103"/>
      <c r="AH188" s="103"/>
      <c r="AI188" s="103"/>
      <c r="AJ188" s="103"/>
    </row>
    <row r="189" spans="1:36" ht="15.75" customHeight="1">
      <c r="A189" s="114">
        <v>61</v>
      </c>
      <c r="B189" s="115" t="str">
        <f>IF(データ２!B122="","",VLOOKUP(A189,データ２!$A$2:$B$162,2))</f>
        <v>文京パワーズ</v>
      </c>
      <c r="C189" s="76"/>
      <c r="D189" s="77"/>
      <c r="E189" s="78"/>
      <c r="F189" s="22" t="s">
        <v>316</v>
      </c>
      <c r="G189" s="23" t="s">
        <v>33</v>
      </c>
      <c r="H189" s="24">
        <v>6</v>
      </c>
      <c r="I189" s="22" t="s">
        <v>316</v>
      </c>
      <c r="J189" s="23" t="s">
        <v>33</v>
      </c>
      <c r="K189" s="24">
        <v>3</v>
      </c>
      <c r="L189" s="82"/>
      <c r="M189" s="83"/>
      <c r="N189" s="84"/>
      <c r="O189" s="94"/>
      <c r="P189" s="95"/>
      <c r="Q189" s="96"/>
      <c r="R189" s="82"/>
      <c r="S189" s="83"/>
      <c r="T189" s="84"/>
      <c r="U189" s="108" t="s">
        <v>32</v>
      </c>
      <c r="V189" s="109"/>
      <c r="W189" s="110"/>
      <c r="X189" s="22" t="s">
        <v>316</v>
      </c>
      <c r="Y189" s="23" t="s">
        <v>33</v>
      </c>
      <c r="Z189" s="24">
        <v>32</v>
      </c>
      <c r="AA189" s="82"/>
      <c r="AB189" s="83"/>
      <c r="AC189" s="84"/>
      <c r="AD189" s="104">
        <f>COUNTIF(C189:AC190,"○")</f>
        <v>3</v>
      </c>
      <c r="AE189" s="102">
        <f>COUNTIF(C189:AC190,"●")</f>
        <v>1</v>
      </c>
      <c r="AF189" s="102">
        <f>COUNTIF(C189:AC190,"△")</f>
        <v>1</v>
      </c>
      <c r="AG189" s="102">
        <f>+AD189*3+AF189*1</f>
        <v>10</v>
      </c>
      <c r="AH189" s="102">
        <f>+E190+H190+K190+N190+Q190+T190+W190+AC190</f>
        <v>27</v>
      </c>
      <c r="AI189" s="102">
        <f>+C190+F190+I190+L190+O190+R190+U190+AA190</f>
        <v>44</v>
      </c>
      <c r="AJ189" s="102">
        <v>5</v>
      </c>
    </row>
    <row r="190" spans="1:36" ht="15.75" customHeight="1">
      <c r="A190" s="114"/>
      <c r="B190" s="116"/>
      <c r="C190" s="79">
        <v>6</v>
      </c>
      <c r="D190" s="80" t="s">
        <v>596</v>
      </c>
      <c r="E190" s="81">
        <v>8</v>
      </c>
      <c r="F190" s="25"/>
      <c r="G190" s="26" t="s">
        <v>33</v>
      </c>
      <c r="H190" s="27"/>
      <c r="I190" s="25"/>
      <c r="J190" s="26" t="s">
        <v>33</v>
      </c>
      <c r="K190" s="27"/>
      <c r="L190" s="85">
        <v>13</v>
      </c>
      <c r="M190" s="86" t="s">
        <v>686</v>
      </c>
      <c r="N190" s="87">
        <v>7</v>
      </c>
      <c r="O190" s="97">
        <v>4</v>
      </c>
      <c r="P190" s="98" t="s">
        <v>617</v>
      </c>
      <c r="Q190" s="99">
        <v>4</v>
      </c>
      <c r="R190" s="85">
        <v>9</v>
      </c>
      <c r="S190" s="86" t="s">
        <v>663</v>
      </c>
      <c r="T190" s="87">
        <v>1</v>
      </c>
      <c r="U190" s="111"/>
      <c r="V190" s="112"/>
      <c r="W190" s="113"/>
      <c r="X190" s="25"/>
      <c r="Y190" s="26" t="s">
        <v>33</v>
      </c>
      <c r="Z190" s="27"/>
      <c r="AA190" s="85">
        <v>12</v>
      </c>
      <c r="AB190" s="86" t="s">
        <v>597</v>
      </c>
      <c r="AC190" s="87">
        <v>7</v>
      </c>
      <c r="AD190" s="105"/>
      <c r="AE190" s="103"/>
      <c r="AF190" s="103"/>
      <c r="AG190" s="103"/>
      <c r="AH190" s="103"/>
      <c r="AI190" s="103"/>
      <c r="AJ190" s="103"/>
    </row>
    <row r="191" spans="1:36" ht="15.75" customHeight="1">
      <c r="A191" s="114">
        <v>62</v>
      </c>
      <c r="B191" s="115" t="str">
        <f>IF(データ２!B124="","",VLOOKUP(A191,データ２!$A$2:$B$162,2))</f>
        <v>オール麻布</v>
      </c>
      <c r="C191" s="82"/>
      <c r="D191" s="83"/>
      <c r="E191" s="84"/>
      <c r="F191" s="82"/>
      <c r="G191" s="83"/>
      <c r="H191" s="84"/>
      <c r="I191" s="94"/>
      <c r="J191" s="95"/>
      <c r="K191" s="96"/>
      <c r="L191" s="82"/>
      <c r="M191" s="83"/>
      <c r="N191" s="84"/>
      <c r="O191" s="22" t="s">
        <v>316</v>
      </c>
      <c r="P191" s="23" t="s">
        <v>33</v>
      </c>
      <c r="Q191" s="24">
        <v>23</v>
      </c>
      <c r="R191" s="82"/>
      <c r="S191" s="83"/>
      <c r="T191" s="84"/>
      <c r="U191" s="22" t="s">
        <v>316</v>
      </c>
      <c r="V191" s="23" t="s">
        <v>33</v>
      </c>
      <c r="W191" s="24">
        <v>32</v>
      </c>
      <c r="X191" s="108" t="s">
        <v>32</v>
      </c>
      <c r="Y191" s="109"/>
      <c r="Z191" s="110"/>
      <c r="AA191" s="82"/>
      <c r="AB191" s="83"/>
      <c r="AC191" s="84"/>
      <c r="AD191" s="104">
        <f>COUNTIF(C191:AC192,"○")</f>
        <v>5</v>
      </c>
      <c r="AE191" s="102">
        <f>COUNTIF(C191:AC192,"●")</f>
        <v>0</v>
      </c>
      <c r="AF191" s="102">
        <f>COUNTIF(C191:AC192,"△")</f>
        <v>1</v>
      </c>
      <c r="AG191" s="102">
        <f>+AD191*3+AF191*1</f>
        <v>16</v>
      </c>
      <c r="AH191" s="102">
        <f>+E192+H192+K192+N192+Q192+T192+W192+AC192</f>
        <v>8</v>
      </c>
      <c r="AI191" s="102">
        <f>+C192+F192+I192+L192+O192+R192+U192+AA192</f>
        <v>67</v>
      </c>
      <c r="AJ191" s="102">
        <v>1</v>
      </c>
    </row>
    <row r="192" spans="1:36" ht="15.75" customHeight="1">
      <c r="A192" s="114"/>
      <c r="B192" s="116"/>
      <c r="C192" s="85">
        <v>15</v>
      </c>
      <c r="D192" s="86" t="s">
        <v>657</v>
      </c>
      <c r="E192" s="87">
        <v>0</v>
      </c>
      <c r="F192" s="85">
        <v>6</v>
      </c>
      <c r="G192" s="86" t="s">
        <v>616</v>
      </c>
      <c r="H192" s="87">
        <v>4</v>
      </c>
      <c r="I192" s="97">
        <v>4</v>
      </c>
      <c r="J192" s="98" t="s">
        <v>591</v>
      </c>
      <c r="K192" s="99">
        <v>4</v>
      </c>
      <c r="L192" s="85">
        <v>17</v>
      </c>
      <c r="M192" s="86" t="s">
        <v>635</v>
      </c>
      <c r="N192" s="87">
        <v>0</v>
      </c>
      <c r="O192" s="25"/>
      <c r="P192" s="26" t="s">
        <v>33</v>
      </c>
      <c r="Q192" s="27"/>
      <c r="R192" s="85">
        <v>16</v>
      </c>
      <c r="S192" s="86" t="s">
        <v>592</v>
      </c>
      <c r="T192" s="87">
        <v>0</v>
      </c>
      <c r="U192" s="25"/>
      <c r="V192" s="26" t="s">
        <v>33</v>
      </c>
      <c r="W192" s="27"/>
      <c r="X192" s="111"/>
      <c r="Y192" s="112"/>
      <c r="Z192" s="113"/>
      <c r="AA192" s="85">
        <v>9</v>
      </c>
      <c r="AB192" s="86" t="s">
        <v>684</v>
      </c>
      <c r="AC192" s="87">
        <v>0</v>
      </c>
      <c r="AD192" s="105"/>
      <c r="AE192" s="103"/>
      <c r="AF192" s="103"/>
      <c r="AG192" s="103"/>
      <c r="AH192" s="103"/>
      <c r="AI192" s="103"/>
      <c r="AJ192" s="103"/>
    </row>
    <row r="193" spans="1:36" ht="15.75" customHeight="1">
      <c r="A193" s="114">
        <v>63</v>
      </c>
      <c r="B193" s="115" t="str">
        <f>IF(データ２!B126="","",VLOOKUP(A193,データ２!$A$2:$B$162,2))</f>
        <v>碑文谷クラウンズ</v>
      </c>
      <c r="C193" s="76"/>
      <c r="D193" s="77"/>
      <c r="E193" s="78"/>
      <c r="F193" s="76"/>
      <c r="G193" s="77"/>
      <c r="H193" s="78"/>
      <c r="I193" s="76"/>
      <c r="J193" s="77"/>
      <c r="K193" s="78"/>
      <c r="L193" s="22" t="s">
        <v>316</v>
      </c>
      <c r="M193" s="23" t="s">
        <v>33</v>
      </c>
      <c r="N193" s="24">
        <v>22</v>
      </c>
      <c r="O193" s="76"/>
      <c r="P193" s="77"/>
      <c r="Q193" s="78"/>
      <c r="R193" s="94"/>
      <c r="S193" s="95"/>
      <c r="T193" s="96"/>
      <c r="U193" s="76"/>
      <c r="V193" s="77"/>
      <c r="W193" s="78"/>
      <c r="X193" s="76"/>
      <c r="Y193" s="77"/>
      <c r="Z193" s="78"/>
      <c r="AA193" s="108" t="s">
        <v>32</v>
      </c>
      <c r="AB193" s="109"/>
      <c r="AC193" s="110"/>
      <c r="AD193" s="104">
        <f>COUNTIF(C193:AC194,"○")</f>
        <v>0</v>
      </c>
      <c r="AE193" s="102">
        <f>COUNTIF(C193:AC194,"●")</f>
        <v>6</v>
      </c>
      <c r="AF193" s="102">
        <f>COUNTIF(C193:AC194,"△")</f>
        <v>1</v>
      </c>
      <c r="AG193" s="102">
        <f>+AD193*3+AF193*1</f>
        <v>1</v>
      </c>
      <c r="AH193" s="102">
        <v>70</v>
      </c>
      <c r="AI193" s="102">
        <f>+C194+F194+I194+L194+O194+R194+U194+AA194</f>
        <v>26</v>
      </c>
      <c r="AJ193" s="102">
        <v>9</v>
      </c>
    </row>
    <row r="194" spans="1:36" ht="15.75" customHeight="1">
      <c r="A194" s="114"/>
      <c r="B194" s="116"/>
      <c r="C194" s="79">
        <v>7</v>
      </c>
      <c r="D194" s="80" t="s">
        <v>589</v>
      </c>
      <c r="E194" s="81">
        <v>11</v>
      </c>
      <c r="F194" s="79">
        <v>1</v>
      </c>
      <c r="G194" s="80" t="s">
        <v>593</v>
      </c>
      <c r="H194" s="81">
        <v>11</v>
      </c>
      <c r="I194" s="79">
        <v>1</v>
      </c>
      <c r="J194" s="80" t="s">
        <v>609</v>
      </c>
      <c r="K194" s="81">
        <v>15</v>
      </c>
      <c r="L194" s="25"/>
      <c r="M194" s="26" t="s">
        <v>33</v>
      </c>
      <c r="N194" s="27"/>
      <c r="O194" s="79">
        <v>4</v>
      </c>
      <c r="P194" s="80" t="s">
        <v>607</v>
      </c>
      <c r="Q194" s="81">
        <v>6</v>
      </c>
      <c r="R194" s="97">
        <v>6</v>
      </c>
      <c r="S194" s="98" t="s">
        <v>673</v>
      </c>
      <c r="T194" s="99">
        <v>6</v>
      </c>
      <c r="U194" s="79">
        <v>7</v>
      </c>
      <c r="V194" s="80" t="s">
        <v>600</v>
      </c>
      <c r="W194" s="81">
        <v>12</v>
      </c>
      <c r="X194" s="79">
        <v>0</v>
      </c>
      <c r="Y194" s="80" t="s">
        <v>685</v>
      </c>
      <c r="Z194" s="81">
        <v>9</v>
      </c>
      <c r="AA194" s="111"/>
      <c r="AB194" s="112"/>
      <c r="AC194" s="113"/>
      <c r="AD194" s="105"/>
      <c r="AE194" s="103"/>
      <c r="AF194" s="103"/>
      <c r="AG194" s="103"/>
      <c r="AH194" s="103"/>
      <c r="AI194" s="103"/>
      <c r="AJ194" s="103"/>
    </row>
    <row r="195" spans="1:32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26</v>
      </c>
      <c r="AE195" s="16">
        <f>SUM(AE177:AE194)</f>
        <v>26</v>
      </c>
      <c r="AF195" s="16">
        <f>SUM(AF177:AF194)</f>
        <v>6</v>
      </c>
    </row>
    <row r="196" spans="1:32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2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2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2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2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2" ht="13.5" customHeight="1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2" ht="13.5" customHeight="1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2" ht="13.5" customHeight="1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2" ht="13.5" customHeight="1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2" ht="13.5" customHeight="1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2:29" ht="13.5">
      <c r="B206" s="10" t="str">
        <f>+データ１!$B$2</f>
        <v>2015/2/5</v>
      </c>
      <c r="C206" s="7" t="str">
        <f>+データ１!$B$4</f>
        <v>２０１５年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2:36" ht="129.75" customHeight="1">
      <c r="B207" s="11" t="str">
        <f>+データ１!B20</f>
        <v>スーパーリ－グ 　　                  　　　 第９回大会  　　　        　　Ｈブロック     　　              ２０１５</v>
      </c>
      <c r="C207" s="122" t="str">
        <f>+IF(B208="","",+B208)</f>
        <v>ヤングホークス</v>
      </c>
      <c r="D207" s="123"/>
      <c r="E207" s="124"/>
      <c r="F207" s="122" t="str">
        <f>+IF(B210="","",+B210)</f>
        <v>ゴッドイーグルス</v>
      </c>
      <c r="G207" s="123"/>
      <c r="H207" s="124"/>
      <c r="I207" s="122" t="str">
        <f>+IF(B212="","",+B212)</f>
        <v>葛西ファイターズ</v>
      </c>
      <c r="J207" s="123"/>
      <c r="K207" s="124"/>
      <c r="L207" s="119" t="str">
        <f>+IF(B214="","",+B214)</f>
        <v>久我山イーグルス</v>
      </c>
      <c r="M207" s="120"/>
      <c r="N207" s="121"/>
      <c r="O207" s="122" t="str">
        <f>+IF(B216="","",+B216)</f>
        <v>ゼットタイガー</v>
      </c>
      <c r="P207" s="123"/>
      <c r="Q207" s="124"/>
      <c r="R207" s="119" t="str">
        <f>+IF(B218="","",+B218)</f>
        <v>金町ジャイアンツ</v>
      </c>
      <c r="S207" s="120"/>
      <c r="T207" s="121"/>
      <c r="U207" s="122" t="str">
        <f>+IF(B220="","",+B220)</f>
        <v>荒川コンドル</v>
      </c>
      <c r="V207" s="123"/>
      <c r="W207" s="124"/>
      <c r="X207" s="119" t="str">
        <f>+IF(B222="","",+B222)</f>
        <v>新田ファイヤーズ</v>
      </c>
      <c r="Y207" s="120"/>
      <c r="Z207" s="121"/>
      <c r="AA207" s="122" t="str">
        <f>+IF(B224="","",+B224)</f>
        <v>本村クラブ</v>
      </c>
      <c r="AB207" s="123"/>
      <c r="AC207" s="124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2" t="s">
        <v>22</v>
      </c>
    </row>
    <row r="208" spans="1:36" ht="15.75" customHeight="1">
      <c r="A208" s="114">
        <v>64</v>
      </c>
      <c r="B208" s="115" t="str">
        <f>IF(データ２!B128="","",VLOOKUP(A208,データ２!$A$2:$B$162,2))</f>
        <v>ヤングホークス</v>
      </c>
      <c r="C208" s="108" t="s">
        <v>32</v>
      </c>
      <c r="D208" s="109"/>
      <c r="E208" s="110"/>
      <c r="F208" s="22" t="s">
        <v>317</v>
      </c>
      <c r="G208" s="23" t="s">
        <v>33</v>
      </c>
      <c r="H208" s="24">
        <v>35</v>
      </c>
      <c r="I208" s="76"/>
      <c r="J208" s="77"/>
      <c r="K208" s="78"/>
      <c r="L208" s="76"/>
      <c r="M208" s="77"/>
      <c r="N208" s="78"/>
      <c r="O208" s="76"/>
      <c r="P208" s="77"/>
      <c r="Q208" s="78"/>
      <c r="R208" s="76"/>
      <c r="S208" s="77"/>
      <c r="T208" s="78"/>
      <c r="U208" s="88"/>
      <c r="V208" s="89"/>
      <c r="W208" s="90"/>
      <c r="X208" s="76"/>
      <c r="Y208" s="77"/>
      <c r="Z208" s="78"/>
      <c r="AA208" s="22" t="s">
        <v>317</v>
      </c>
      <c r="AB208" s="23" t="s">
        <v>33</v>
      </c>
      <c r="AC208" s="24">
        <v>1</v>
      </c>
      <c r="AD208" s="104">
        <f>COUNTIF(C208:AC209,"○")</f>
        <v>0</v>
      </c>
      <c r="AE208" s="102">
        <f>COUNTIF(C208:AC209,"●")</f>
        <v>5</v>
      </c>
      <c r="AF208" s="102">
        <f>COUNTIF(C208:AC209,"△")</f>
        <v>1</v>
      </c>
      <c r="AG208" s="102">
        <f>+AD208*3+AF208*1</f>
        <v>1</v>
      </c>
      <c r="AH208" s="102">
        <v>70</v>
      </c>
      <c r="AI208" s="102">
        <v>21</v>
      </c>
      <c r="AJ208" s="102">
        <v>8</v>
      </c>
    </row>
    <row r="209" spans="1:36" ht="15.75" customHeight="1">
      <c r="A209" s="114"/>
      <c r="B209" s="116"/>
      <c r="C209" s="111"/>
      <c r="D209" s="112"/>
      <c r="E209" s="113"/>
      <c r="F209" s="25"/>
      <c r="G209" s="26" t="s">
        <v>33</v>
      </c>
      <c r="H209" s="27"/>
      <c r="I209" s="79">
        <v>6</v>
      </c>
      <c r="J209" s="80" t="s">
        <v>607</v>
      </c>
      <c r="K209" s="81">
        <v>17</v>
      </c>
      <c r="L209" s="79">
        <v>0</v>
      </c>
      <c r="M209" s="80" t="s">
        <v>610</v>
      </c>
      <c r="N209" s="81">
        <v>14</v>
      </c>
      <c r="O209" s="79">
        <v>6</v>
      </c>
      <c r="P209" s="80" t="s">
        <v>647</v>
      </c>
      <c r="Q209" s="81">
        <v>17</v>
      </c>
      <c r="R209" s="79">
        <v>2</v>
      </c>
      <c r="S209" s="80" t="s">
        <v>655</v>
      </c>
      <c r="T209" s="81">
        <v>13</v>
      </c>
      <c r="U209" s="91">
        <v>5</v>
      </c>
      <c r="V209" s="92" t="s">
        <v>683</v>
      </c>
      <c r="W209" s="93">
        <v>5</v>
      </c>
      <c r="X209" s="79">
        <v>2</v>
      </c>
      <c r="Y209" s="80" t="s">
        <v>607</v>
      </c>
      <c r="Z209" s="81">
        <v>4</v>
      </c>
      <c r="AA209" s="25"/>
      <c r="AB209" s="26" t="s">
        <v>33</v>
      </c>
      <c r="AC209" s="27"/>
      <c r="AD209" s="105"/>
      <c r="AE209" s="103"/>
      <c r="AF209" s="103"/>
      <c r="AG209" s="103"/>
      <c r="AH209" s="103"/>
      <c r="AI209" s="103"/>
      <c r="AJ209" s="103"/>
    </row>
    <row r="210" spans="1:36" ht="15.75" customHeight="1">
      <c r="A210" s="114">
        <v>65</v>
      </c>
      <c r="B210" s="115" t="str">
        <f>IF(データ２!B130="","",VLOOKUP(A210,データ２!$A$2:$B$162,2))</f>
        <v>ゴッドイーグルス</v>
      </c>
      <c r="C210" s="22" t="s">
        <v>317</v>
      </c>
      <c r="D210" s="23" t="s">
        <v>33</v>
      </c>
      <c r="E210" s="24">
        <v>35</v>
      </c>
      <c r="F210" s="108" t="s">
        <v>32</v>
      </c>
      <c r="G210" s="109"/>
      <c r="H210" s="110"/>
      <c r="I210" s="76"/>
      <c r="J210" s="77"/>
      <c r="K210" s="78"/>
      <c r="L210" s="76"/>
      <c r="M210" s="77"/>
      <c r="N210" s="78"/>
      <c r="O210" s="76"/>
      <c r="P210" s="77"/>
      <c r="Q210" s="78"/>
      <c r="R210" s="76"/>
      <c r="S210" s="77"/>
      <c r="T210" s="78"/>
      <c r="U210" s="76"/>
      <c r="V210" s="77"/>
      <c r="W210" s="78"/>
      <c r="X210" s="76"/>
      <c r="Y210" s="77"/>
      <c r="Z210" s="78"/>
      <c r="AA210" s="76"/>
      <c r="AB210" s="77"/>
      <c r="AC210" s="78"/>
      <c r="AD210" s="104">
        <f>COUNTIF(C210:AC211,"○")</f>
        <v>0</v>
      </c>
      <c r="AE210" s="102">
        <f>COUNTIF(C210:AC211,"●")</f>
        <v>7</v>
      </c>
      <c r="AF210" s="102">
        <f>COUNTIF(C210:AC211,"△")</f>
        <v>0</v>
      </c>
      <c r="AG210" s="102">
        <f>+AD210*3+AF210*1</f>
        <v>0</v>
      </c>
      <c r="AH210" s="102">
        <v>105</v>
      </c>
      <c r="AI210" s="102">
        <v>20</v>
      </c>
      <c r="AJ210" s="102">
        <v>9</v>
      </c>
    </row>
    <row r="211" spans="1:36" ht="15.75" customHeight="1">
      <c r="A211" s="114"/>
      <c r="B211" s="116"/>
      <c r="C211" s="25"/>
      <c r="D211" s="26" t="s">
        <v>33</v>
      </c>
      <c r="E211" s="27"/>
      <c r="F211" s="111"/>
      <c r="G211" s="112"/>
      <c r="H211" s="113"/>
      <c r="I211" s="79">
        <v>7</v>
      </c>
      <c r="J211" s="80" t="s">
        <v>609</v>
      </c>
      <c r="K211" s="81">
        <v>12</v>
      </c>
      <c r="L211" s="79">
        <v>0</v>
      </c>
      <c r="M211" s="80" t="s">
        <v>675</v>
      </c>
      <c r="N211" s="81">
        <v>18</v>
      </c>
      <c r="O211" s="79">
        <v>0</v>
      </c>
      <c r="P211" s="80" t="s">
        <v>604</v>
      </c>
      <c r="Q211" s="81">
        <v>15</v>
      </c>
      <c r="R211" s="79">
        <v>4</v>
      </c>
      <c r="S211" s="80" t="s">
        <v>676</v>
      </c>
      <c r="T211" s="81">
        <v>19</v>
      </c>
      <c r="U211" s="79">
        <v>3</v>
      </c>
      <c r="V211" s="80" t="s">
        <v>647</v>
      </c>
      <c r="W211" s="81">
        <v>19</v>
      </c>
      <c r="X211" s="79">
        <v>2</v>
      </c>
      <c r="Y211" s="80" t="s">
        <v>691</v>
      </c>
      <c r="Z211" s="81">
        <v>11</v>
      </c>
      <c r="AA211" s="79">
        <v>4</v>
      </c>
      <c r="AB211" s="80" t="s">
        <v>676</v>
      </c>
      <c r="AC211" s="81">
        <v>11</v>
      </c>
      <c r="AD211" s="105"/>
      <c r="AE211" s="103"/>
      <c r="AF211" s="103"/>
      <c r="AG211" s="103"/>
      <c r="AH211" s="103"/>
      <c r="AI211" s="103"/>
      <c r="AJ211" s="103"/>
    </row>
    <row r="212" spans="1:36" ht="15.75" customHeight="1">
      <c r="A212" s="114">
        <v>66</v>
      </c>
      <c r="B212" s="115" t="str">
        <f>IF(データ２!B132="","",VLOOKUP(A212,データ２!$A$2:$B$162,2))</f>
        <v>葛西ファイターズ</v>
      </c>
      <c r="C212" s="82"/>
      <c r="D212" s="83"/>
      <c r="E212" s="84"/>
      <c r="F212" s="82"/>
      <c r="G212" s="83"/>
      <c r="H212" s="84"/>
      <c r="I212" s="108" t="s">
        <v>32</v>
      </c>
      <c r="J212" s="109"/>
      <c r="K212" s="110"/>
      <c r="L212" s="88"/>
      <c r="M212" s="89"/>
      <c r="N212" s="90"/>
      <c r="O212" s="22" t="s">
        <v>317</v>
      </c>
      <c r="P212" s="23" t="s">
        <v>33</v>
      </c>
      <c r="Q212" s="24">
        <v>15</v>
      </c>
      <c r="R212" s="76"/>
      <c r="S212" s="77"/>
      <c r="T212" s="78"/>
      <c r="U212" s="22" t="s">
        <v>317</v>
      </c>
      <c r="V212" s="23" t="s">
        <v>33</v>
      </c>
      <c r="W212" s="24">
        <v>3</v>
      </c>
      <c r="X212" s="82"/>
      <c r="Y212" s="83"/>
      <c r="Z212" s="84"/>
      <c r="AA212" s="88"/>
      <c r="AB212" s="89"/>
      <c r="AC212" s="90"/>
      <c r="AD212" s="104">
        <f>COUNTIF(C212:AC213,"○")</f>
        <v>3</v>
      </c>
      <c r="AE212" s="102">
        <f>COUNTIF(C212:AC213,"●")</f>
        <v>1</v>
      </c>
      <c r="AF212" s="102">
        <f>COUNTIF(C212:AC213,"△")</f>
        <v>2</v>
      </c>
      <c r="AG212" s="102">
        <f>+AD212*3+AF212*1</f>
        <v>11</v>
      </c>
      <c r="AH212" s="102">
        <v>35</v>
      </c>
      <c r="AI212" s="102">
        <v>46</v>
      </c>
      <c r="AJ212" s="102">
        <v>4</v>
      </c>
    </row>
    <row r="213" spans="1:36" ht="15.75" customHeight="1">
      <c r="A213" s="114"/>
      <c r="B213" s="116"/>
      <c r="C213" s="85">
        <v>17</v>
      </c>
      <c r="D213" s="86" t="s">
        <v>606</v>
      </c>
      <c r="E213" s="87">
        <v>6</v>
      </c>
      <c r="F213" s="85">
        <v>12</v>
      </c>
      <c r="G213" s="86" t="s">
        <v>608</v>
      </c>
      <c r="H213" s="87">
        <v>7</v>
      </c>
      <c r="I213" s="111"/>
      <c r="J213" s="112"/>
      <c r="K213" s="113"/>
      <c r="L213" s="91">
        <v>5</v>
      </c>
      <c r="M213" s="92" t="s">
        <v>601</v>
      </c>
      <c r="N213" s="93">
        <v>5</v>
      </c>
      <c r="O213" s="25"/>
      <c r="P213" s="26" t="s">
        <v>33</v>
      </c>
      <c r="Q213" s="27"/>
      <c r="R213" s="79">
        <v>3</v>
      </c>
      <c r="S213" s="80" t="s">
        <v>610</v>
      </c>
      <c r="T213" s="81">
        <v>11</v>
      </c>
      <c r="U213" s="25"/>
      <c r="V213" s="26" t="s">
        <v>33</v>
      </c>
      <c r="W213" s="27"/>
      <c r="X213" s="85">
        <v>9</v>
      </c>
      <c r="Y213" s="86" t="s">
        <v>669</v>
      </c>
      <c r="Z213" s="87">
        <v>6</v>
      </c>
      <c r="AA213" s="91">
        <v>5</v>
      </c>
      <c r="AB213" s="92" t="s">
        <v>678</v>
      </c>
      <c r="AC213" s="93">
        <v>5</v>
      </c>
      <c r="AD213" s="105"/>
      <c r="AE213" s="103"/>
      <c r="AF213" s="103"/>
      <c r="AG213" s="103"/>
      <c r="AH213" s="103"/>
      <c r="AI213" s="103"/>
      <c r="AJ213" s="103"/>
    </row>
    <row r="214" spans="1:36" ht="15.75" customHeight="1">
      <c r="A214" s="114">
        <v>67</v>
      </c>
      <c r="B214" s="117" t="str">
        <f>IF(データ２!B134="","",VLOOKUP(A214,データ２!$A$2:$B$162,2))</f>
        <v>久我山イーグルス</v>
      </c>
      <c r="C214" s="82"/>
      <c r="D214" s="83"/>
      <c r="E214" s="84"/>
      <c r="F214" s="82"/>
      <c r="G214" s="83"/>
      <c r="H214" s="84"/>
      <c r="I214" s="88"/>
      <c r="J214" s="89"/>
      <c r="K214" s="90"/>
      <c r="L214" s="108" t="s">
        <v>32</v>
      </c>
      <c r="M214" s="109"/>
      <c r="N214" s="110"/>
      <c r="O214" s="82"/>
      <c r="P214" s="83"/>
      <c r="Q214" s="84"/>
      <c r="R214" s="82"/>
      <c r="S214" s="83"/>
      <c r="T214" s="84"/>
      <c r="U214" s="82"/>
      <c r="V214" s="83"/>
      <c r="W214" s="84"/>
      <c r="X214" s="82"/>
      <c r="Y214" s="83"/>
      <c r="Z214" s="84"/>
      <c r="AA214" s="82"/>
      <c r="AB214" s="83"/>
      <c r="AC214" s="84"/>
      <c r="AD214" s="104">
        <f>COUNTIF(C214:AC215,"○")</f>
        <v>7</v>
      </c>
      <c r="AE214" s="102">
        <f>COUNTIF(C214:AC215,"●")</f>
        <v>0</v>
      </c>
      <c r="AF214" s="102">
        <f>COUNTIF(C214:AC215,"△")</f>
        <v>1</v>
      </c>
      <c r="AG214" s="102">
        <f>+AD214*3+AF214*1</f>
        <v>22</v>
      </c>
      <c r="AH214" s="102">
        <f>+E215+H215+K215+N215+Q215+T215+W215+AC215</f>
        <v>12</v>
      </c>
      <c r="AI214" s="102">
        <v>90</v>
      </c>
      <c r="AJ214" s="106">
        <v>1</v>
      </c>
    </row>
    <row r="215" spans="1:36" ht="15.75" customHeight="1">
      <c r="A215" s="114"/>
      <c r="B215" s="118"/>
      <c r="C215" s="85">
        <v>14</v>
      </c>
      <c r="D215" s="86" t="s">
        <v>611</v>
      </c>
      <c r="E215" s="87">
        <v>0</v>
      </c>
      <c r="F215" s="85">
        <v>18</v>
      </c>
      <c r="G215" s="86" t="s">
        <v>674</v>
      </c>
      <c r="H215" s="87">
        <v>0</v>
      </c>
      <c r="I215" s="91">
        <v>5</v>
      </c>
      <c r="J215" s="92" t="s">
        <v>601</v>
      </c>
      <c r="K215" s="93">
        <v>5</v>
      </c>
      <c r="L215" s="111"/>
      <c r="M215" s="112"/>
      <c r="N215" s="113"/>
      <c r="O215" s="85">
        <v>5</v>
      </c>
      <c r="P215" s="86" t="s">
        <v>642</v>
      </c>
      <c r="Q215" s="87">
        <v>1</v>
      </c>
      <c r="R215" s="85">
        <v>14</v>
      </c>
      <c r="S215" s="86" t="s">
        <v>633</v>
      </c>
      <c r="T215" s="87">
        <v>1</v>
      </c>
      <c r="U215" s="85">
        <v>8</v>
      </c>
      <c r="V215" s="86" t="s">
        <v>588</v>
      </c>
      <c r="W215" s="87">
        <v>3</v>
      </c>
      <c r="X215" s="85">
        <v>15</v>
      </c>
      <c r="Y215" s="86" t="s">
        <v>635</v>
      </c>
      <c r="Z215" s="87">
        <v>0</v>
      </c>
      <c r="AA215" s="85">
        <v>11</v>
      </c>
      <c r="AB215" s="86" t="s">
        <v>635</v>
      </c>
      <c r="AC215" s="87">
        <v>2</v>
      </c>
      <c r="AD215" s="105"/>
      <c r="AE215" s="103"/>
      <c r="AF215" s="103"/>
      <c r="AG215" s="103"/>
      <c r="AH215" s="103"/>
      <c r="AI215" s="103"/>
      <c r="AJ215" s="107"/>
    </row>
    <row r="216" spans="1:36" ht="15.75" customHeight="1">
      <c r="A216" s="114">
        <v>68</v>
      </c>
      <c r="B216" s="115" t="str">
        <f>IF(データ２!B136="","",VLOOKUP(A216,データ２!$A$2:$B$162,2))</f>
        <v>ゼットタイガー</v>
      </c>
      <c r="C216" s="82"/>
      <c r="D216" s="83"/>
      <c r="E216" s="84"/>
      <c r="F216" s="82"/>
      <c r="G216" s="83"/>
      <c r="H216" s="84"/>
      <c r="I216" s="22" t="s">
        <v>317</v>
      </c>
      <c r="J216" s="23" t="s">
        <v>33</v>
      </c>
      <c r="K216" s="24">
        <v>15</v>
      </c>
      <c r="L216" s="76"/>
      <c r="M216" s="77"/>
      <c r="N216" s="78"/>
      <c r="O216" s="108" t="s">
        <v>32</v>
      </c>
      <c r="P216" s="109"/>
      <c r="Q216" s="110"/>
      <c r="R216" s="82"/>
      <c r="S216" s="83"/>
      <c r="T216" s="84"/>
      <c r="U216" s="82"/>
      <c r="V216" s="83"/>
      <c r="W216" s="84"/>
      <c r="X216" s="82"/>
      <c r="Y216" s="83"/>
      <c r="Z216" s="84"/>
      <c r="AA216" s="82"/>
      <c r="AB216" s="83"/>
      <c r="AC216" s="84"/>
      <c r="AD216" s="104">
        <f>COUNTIF(C216:AC217,"○")</f>
        <v>6</v>
      </c>
      <c r="AE216" s="102">
        <f>COUNTIF(C216:AC217,"●")</f>
        <v>1</v>
      </c>
      <c r="AF216" s="102">
        <f>COUNTIF(C216:AC217,"△")</f>
        <v>0</v>
      </c>
      <c r="AG216" s="102">
        <f>+AD216*3+AF216*1</f>
        <v>18</v>
      </c>
      <c r="AH216" s="102">
        <v>17</v>
      </c>
      <c r="AI216" s="102">
        <v>73</v>
      </c>
      <c r="AJ216" s="102">
        <v>2</v>
      </c>
    </row>
    <row r="217" spans="1:36" ht="15.75" customHeight="1">
      <c r="A217" s="114"/>
      <c r="B217" s="116"/>
      <c r="C217" s="85">
        <v>17</v>
      </c>
      <c r="D217" s="86" t="s">
        <v>648</v>
      </c>
      <c r="E217" s="87">
        <v>6</v>
      </c>
      <c r="F217" s="85">
        <v>15</v>
      </c>
      <c r="G217" s="86" t="s">
        <v>605</v>
      </c>
      <c r="H217" s="87">
        <v>0</v>
      </c>
      <c r="I217" s="25"/>
      <c r="J217" s="26" t="s">
        <v>33</v>
      </c>
      <c r="K217" s="27"/>
      <c r="L217" s="79">
        <v>1</v>
      </c>
      <c r="M217" s="80" t="s">
        <v>643</v>
      </c>
      <c r="N217" s="81">
        <v>5</v>
      </c>
      <c r="O217" s="111"/>
      <c r="P217" s="112"/>
      <c r="Q217" s="113"/>
      <c r="R217" s="85">
        <v>4</v>
      </c>
      <c r="S217" s="86" t="s">
        <v>671</v>
      </c>
      <c r="T217" s="87">
        <v>1</v>
      </c>
      <c r="U217" s="85">
        <v>8</v>
      </c>
      <c r="V217" s="86" t="s">
        <v>584</v>
      </c>
      <c r="W217" s="87">
        <v>0</v>
      </c>
      <c r="X217" s="85">
        <v>10</v>
      </c>
      <c r="Y217" s="86" t="s">
        <v>657</v>
      </c>
      <c r="Z217" s="87">
        <v>2</v>
      </c>
      <c r="AA217" s="85">
        <v>18</v>
      </c>
      <c r="AB217" s="86" t="s">
        <v>677</v>
      </c>
      <c r="AC217" s="87">
        <v>3</v>
      </c>
      <c r="AD217" s="105"/>
      <c r="AE217" s="103"/>
      <c r="AF217" s="103"/>
      <c r="AG217" s="103"/>
      <c r="AH217" s="103"/>
      <c r="AI217" s="103"/>
      <c r="AJ217" s="103"/>
    </row>
    <row r="218" spans="1:36" ht="15.75" customHeight="1">
      <c r="A218" s="114">
        <v>69</v>
      </c>
      <c r="B218" s="117" t="str">
        <f>IF(データ２!B138="","",VLOOKUP(A218,データ２!$A$2:$B$162,2))</f>
        <v>金町ジャイアンツ</v>
      </c>
      <c r="C218" s="82"/>
      <c r="D218" s="83"/>
      <c r="E218" s="84"/>
      <c r="F218" s="82"/>
      <c r="G218" s="83"/>
      <c r="H218" s="84"/>
      <c r="I218" s="82"/>
      <c r="J218" s="83"/>
      <c r="K218" s="84"/>
      <c r="L218" s="76"/>
      <c r="M218" s="77"/>
      <c r="N218" s="78"/>
      <c r="O218" s="76"/>
      <c r="P218" s="77"/>
      <c r="Q218" s="78"/>
      <c r="R218" s="108" t="s">
        <v>32</v>
      </c>
      <c r="S218" s="109"/>
      <c r="T218" s="110"/>
      <c r="U218" s="82"/>
      <c r="V218" s="83"/>
      <c r="W218" s="84"/>
      <c r="X218" s="82"/>
      <c r="Y218" s="83"/>
      <c r="Z218" s="84"/>
      <c r="AA218" s="82"/>
      <c r="AB218" s="83"/>
      <c r="AC218" s="84"/>
      <c r="AD218" s="104">
        <f>COUNTIF(C218:AC219,"○")</f>
        <v>6</v>
      </c>
      <c r="AE218" s="102">
        <f>COUNTIF(C218:AC219,"●")</f>
        <v>2</v>
      </c>
      <c r="AF218" s="102">
        <f>COUNTIF(C218:AC219,"△")</f>
        <v>0</v>
      </c>
      <c r="AG218" s="102">
        <f>+AD218*3+AF218*1</f>
        <v>18</v>
      </c>
      <c r="AH218" s="102">
        <v>30</v>
      </c>
      <c r="AI218" s="102">
        <v>74</v>
      </c>
      <c r="AJ218" s="102">
        <v>3</v>
      </c>
    </row>
    <row r="219" spans="1:36" ht="15.75" customHeight="1">
      <c r="A219" s="114"/>
      <c r="B219" s="118"/>
      <c r="C219" s="85">
        <v>13</v>
      </c>
      <c r="D219" s="86" t="s">
        <v>654</v>
      </c>
      <c r="E219" s="87">
        <v>2</v>
      </c>
      <c r="F219" s="85">
        <v>19</v>
      </c>
      <c r="G219" s="86" t="s">
        <v>677</v>
      </c>
      <c r="H219" s="87">
        <v>4</v>
      </c>
      <c r="I219" s="85">
        <v>11</v>
      </c>
      <c r="J219" s="86" t="s">
        <v>611</v>
      </c>
      <c r="K219" s="87">
        <v>3</v>
      </c>
      <c r="L219" s="79">
        <v>1</v>
      </c>
      <c r="M219" s="80" t="s">
        <v>634</v>
      </c>
      <c r="N219" s="81">
        <v>14</v>
      </c>
      <c r="O219" s="79">
        <v>1</v>
      </c>
      <c r="P219" s="80" t="s">
        <v>672</v>
      </c>
      <c r="Q219" s="81">
        <v>4</v>
      </c>
      <c r="R219" s="111"/>
      <c r="S219" s="112"/>
      <c r="T219" s="113"/>
      <c r="U219" s="85">
        <v>7</v>
      </c>
      <c r="V219" s="86" t="s">
        <v>662</v>
      </c>
      <c r="W219" s="87">
        <v>1</v>
      </c>
      <c r="X219" s="85">
        <v>10</v>
      </c>
      <c r="Y219" s="86" t="s">
        <v>674</v>
      </c>
      <c r="Z219" s="87">
        <v>1</v>
      </c>
      <c r="AA219" s="85">
        <v>12</v>
      </c>
      <c r="AB219" s="86" t="s">
        <v>592</v>
      </c>
      <c r="AC219" s="87">
        <v>1</v>
      </c>
      <c r="AD219" s="105"/>
      <c r="AE219" s="103"/>
      <c r="AF219" s="103"/>
      <c r="AG219" s="103"/>
      <c r="AH219" s="103"/>
      <c r="AI219" s="103"/>
      <c r="AJ219" s="103"/>
    </row>
    <row r="220" spans="1:36" ht="15.75" customHeight="1">
      <c r="A220" s="114">
        <v>70</v>
      </c>
      <c r="B220" s="115" t="str">
        <f>IF(データ２!B140="","",VLOOKUP(A220,データ２!$A$2:$B$162,2))</f>
        <v>荒川コンドル</v>
      </c>
      <c r="C220" s="88"/>
      <c r="D220" s="89"/>
      <c r="E220" s="90"/>
      <c r="F220" s="82"/>
      <c r="G220" s="83"/>
      <c r="H220" s="84"/>
      <c r="I220" s="22" t="s">
        <v>317</v>
      </c>
      <c r="J220" s="23" t="s">
        <v>33</v>
      </c>
      <c r="K220" s="24">
        <v>3</v>
      </c>
      <c r="L220" s="76"/>
      <c r="M220" s="77"/>
      <c r="N220" s="78"/>
      <c r="O220" s="76"/>
      <c r="P220" s="77"/>
      <c r="Q220" s="78"/>
      <c r="R220" s="76"/>
      <c r="S220" s="77"/>
      <c r="T220" s="78"/>
      <c r="U220" s="108" t="s">
        <v>32</v>
      </c>
      <c r="V220" s="109"/>
      <c r="W220" s="110"/>
      <c r="X220" s="82"/>
      <c r="Y220" s="83"/>
      <c r="Z220" s="84"/>
      <c r="AA220" s="22" t="s">
        <v>317</v>
      </c>
      <c r="AB220" s="23" t="s">
        <v>33</v>
      </c>
      <c r="AC220" s="24">
        <v>34</v>
      </c>
      <c r="AD220" s="104">
        <f>COUNTIF(C220:AC221,"○")</f>
        <v>2</v>
      </c>
      <c r="AE220" s="102">
        <f>COUNTIF(C220:AC221,"●")</f>
        <v>3</v>
      </c>
      <c r="AF220" s="102">
        <f>COUNTIF(C220:AC221,"△")</f>
        <v>1</v>
      </c>
      <c r="AG220" s="102">
        <f>+AD220*3+AF220*1</f>
        <v>7</v>
      </c>
      <c r="AH220" s="102">
        <v>35</v>
      </c>
      <c r="AI220" s="102">
        <v>34</v>
      </c>
      <c r="AJ220" s="102">
        <v>6</v>
      </c>
    </row>
    <row r="221" spans="1:36" ht="15.75" customHeight="1">
      <c r="A221" s="114"/>
      <c r="B221" s="116"/>
      <c r="C221" s="91">
        <v>5</v>
      </c>
      <c r="D221" s="92" t="s">
        <v>683</v>
      </c>
      <c r="E221" s="93">
        <v>5</v>
      </c>
      <c r="F221" s="85">
        <v>19</v>
      </c>
      <c r="G221" s="86" t="s">
        <v>648</v>
      </c>
      <c r="H221" s="87">
        <v>3</v>
      </c>
      <c r="I221" s="25"/>
      <c r="J221" s="26" t="s">
        <v>33</v>
      </c>
      <c r="K221" s="27"/>
      <c r="L221" s="79">
        <v>3</v>
      </c>
      <c r="M221" s="80" t="s">
        <v>589</v>
      </c>
      <c r="N221" s="81">
        <v>8</v>
      </c>
      <c r="O221" s="79">
        <v>0</v>
      </c>
      <c r="P221" s="80" t="s">
        <v>583</v>
      </c>
      <c r="Q221" s="81">
        <v>8</v>
      </c>
      <c r="R221" s="79">
        <v>1</v>
      </c>
      <c r="S221" s="80" t="s">
        <v>661</v>
      </c>
      <c r="T221" s="81">
        <v>7</v>
      </c>
      <c r="U221" s="111"/>
      <c r="V221" s="112"/>
      <c r="W221" s="113"/>
      <c r="X221" s="85">
        <v>6</v>
      </c>
      <c r="Y221" s="86" t="s">
        <v>686</v>
      </c>
      <c r="Z221" s="87">
        <v>4</v>
      </c>
      <c r="AA221" s="25"/>
      <c r="AB221" s="26" t="s">
        <v>33</v>
      </c>
      <c r="AC221" s="27"/>
      <c r="AD221" s="105"/>
      <c r="AE221" s="103"/>
      <c r="AF221" s="103"/>
      <c r="AG221" s="103"/>
      <c r="AH221" s="103"/>
      <c r="AI221" s="103"/>
      <c r="AJ221" s="103"/>
    </row>
    <row r="222" spans="1:36" ht="15.75" customHeight="1">
      <c r="A222" s="114">
        <v>71</v>
      </c>
      <c r="B222" s="117" t="str">
        <f>IF(データ２!B142="","",VLOOKUP(A222,データ２!$A$2:$B$162,2))</f>
        <v>新田ファイヤーズ</v>
      </c>
      <c r="C222" s="82"/>
      <c r="D222" s="83"/>
      <c r="E222" s="84"/>
      <c r="F222" s="82"/>
      <c r="G222" s="83"/>
      <c r="H222" s="84"/>
      <c r="I222" s="76"/>
      <c r="J222" s="77"/>
      <c r="K222" s="78"/>
      <c r="L222" s="76"/>
      <c r="M222" s="77"/>
      <c r="N222" s="78"/>
      <c r="O222" s="76"/>
      <c r="P222" s="77"/>
      <c r="Q222" s="78"/>
      <c r="R222" s="76"/>
      <c r="S222" s="77"/>
      <c r="T222" s="78"/>
      <c r="U222" s="76"/>
      <c r="V222" s="77"/>
      <c r="W222" s="78"/>
      <c r="X222" s="108" t="s">
        <v>32</v>
      </c>
      <c r="Y222" s="109"/>
      <c r="Z222" s="110"/>
      <c r="AA222" s="82"/>
      <c r="AB222" s="83"/>
      <c r="AC222" s="84"/>
      <c r="AD222" s="104">
        <f>COUNTIF(C222:AC223,"○")</f>
        <v>3</v>
      </c>
      <c r="AE222" s="102">
        <f>COUNTIF(C222:AC223,"●")</f>
        <v>5</v>
      </c>
      <c r="AF222" s="102">
        <f>COUNTIF(C222:AC223,"△")</f>
        <v>0</v>
      </c>
      <c r="AG222" s="102">
        <f>+AD222*3+AF222*1</f>
        <v>9</v>
      </c>
      <c r="AH222" s="102">
        <f>+E223+H223+K223+N223+Q223+T223+W223+AC223</f>
        <v>58</v>
      </c>
      <c r="AI222" s="102">
        <f>+C223+F223+I223+L223+O223+R223+U223+AA223</f>
        <v>35</v>
      </c>
      <c r="AJ222" s="102">
        <v>5</v>
      </c>
    </row>
    <row r="223" spans="1:36" ht="15.75" customHeight="1">
      <c r="A223" s="114"/>
      <c r="B223" s="118"/>
      <c r="C223" s="85">
        <v>4</v>
      </c>
      <c r="D223" s="86" t="s">
        <v>606</v>
      </c>
      <c r="E223" s="87">
        <v>2</v>
      </c>
      <c r="F223" s="85">
        <v>11</v>
      </c>
      <c r="G223" s="86" t="s">
        <v>690</v>
      </c>
      <c r="H223" s="87">
        <v>2</v>
      </c>
      <c r="I223" s="79">
        <v>6</v>
      </c>
      <c r="J223" s="80" t="s">
        <v>670</v>
      </c>
      <c r="K223" s="81">
        <v>9</v>
      </c>
      <c r="L223" s="79">
        <v>0</v>
      </c>
      <c r="M223" s="80" t="s">
        <v>636</v>
      </c>
      <c r="N223" s="81">
        <v>15</v>
      </c>
      <c r="O223" s="79">
        <v>2</v>
      </c>
      <c r="P223" s="80" t="s">
        <v>656</v>
      </c>
      <c r="Q223" s="81">
        <v>10</v>
      </c>
      <c r="R223" s="79">
        <v>1</v>
      </c>
      <c r="S223" s="80" t="s">
        <v>675</v>
      </c>
      <c r="T223" s="81">
        <v>10</v>
      </c>
      <c r="U223" s="79">
        <v>4</v>
      </c>
      <c r="V223" s="80" t="s">
        <v>687</v>
      </c>
      <c r="W223" s="81">
        <v>6</v>
      </c>
      <c r="X223" s="111"/>
      <c r="Y223" s="112"/>
      <c r="Z223" s="113"/>
      <c r="AA223" s="85">
        <v>7</v>
      </c>
      <c r="AB223" s="86" t="s">
        <v>582</v>
      </c>
      <c r="AC223" s="87">
        <v>4</v>
      </c>
      <c r="AD223" s="105"/>
      <c r="AE223" s="103"/>
      <c r="AF223" s="103"/>
      <c r="AG223" s="103"/>
      <c r="AH223" s="103"/>
      <c r="AI223" s="103"/>
      <c r="AJ223" s="103"/>
    </row>
    <row r="224" spans="1:36" ht="15.75" customHeight="1">
      <c r="A224" s="114">
        <v>72</v>
      </c>
      <c r="B224" s="115" t="str">
        <f>IF(データ２!B144="","",VLOOKUP(A224,データ２!$A$2:$B$162,2))</f>
        <v>本村クラブ</v>
      </c>
      <c r="C224" s="22" t="s">
        <v>317</v>
      </c>
      <c r="D224" s="23" t="s">
        <v>33</v>
      </c>
      <c r="E224" s="24">
        <v>1</v>
      </c>
      <c r="F224" s="82"/>
      <c r="G224" s="83"/>
      <c r="H224" s="84"/>
      <c r="I224" s="88"/>
      <c r="J224" s="89"/>
      <c r="K224" s="90"/>
      <c r="L224" s="76"/>
      <c r="M224" s="77"/>
      <c r="N224" s="78"/>
      <c r="O224" s="76"/>
      <c r="P224" s="77"/>
      <c r="Q224" s="78"/>
      <c r="R224" s="76"/>
      <c r="S224" s="77"/>
      <c r="T224" s="78"/>
      <c r="U224" s="22" t="s">
        <v>317</v>
      </c>
      <c r="V224" s="23" t="s">
        <v>33</v>
      </c>
      <c r="W224" s="24">
        <v>34</v>
      </c>
      <c r="X224" s="76"/>
      <c r="Y224" s="77"/>
      <c r="Z224" s="78"/>
      <c r="AA224" s="108" t="s">
        <v>32</v>
      </c>
      <c r="AB224" s="109"/>
      <c r="AC224" s="110"/>
      <c r="AD224" s="104">
        <f>COUNTIF(C224:AC225,"○")</f>
        <v>1</v>
      </c>
      <c r="AE224" s="102">
        <f>COUNTIF(C224:AC225,"●")</f>
        <v>4</v>
      </c>
      <c r="AF224" s="102">
        <f>COUNTIF(C224:AC225,"△")</f>
        <v>1</v>
      </c>
      <c r="AG224" s="102">
        <f>+AD224*3+AF224*1</f>
        <v>4</v>
      </c>
      <c r="AH224" s="102">
        <v>57</v>
      </c>
      <c r="AI224" s="102">
        <v>26</v>
      </c>
      <c r="AJ224" s="102">
        <v>7</v>
      </c>
    </row>
    <row r="225" spans="1:36" ht="15.75" customHeight="1">
      <c r="A225" s="114"/>
      <c r="B225" s="116"/>
      <c r="C225" s="25"/>
      <c r="D225" s="26" t="s">
        <v>33</v>
      </c>
      <c r="E225" s="27"/>
      <c r="F225" s="85">
        <v>11</v>
      </c>
      <c r="G225" s="86" t="s">
        <v>677</v>
      </c>
      <c r="H225" s="87">
        <v>4</v>
      </c>
      <c r="I225" s="91">
        <v>5</v>
      </c>
      <c r="J225" s="92" t="s">
        <v>678</v>
      </c>
      <c r="K225" s="93">
        <v>5</v>
      </c>
      <c r="L225" s="79">
        <v>2</v>
      </c>
      <c r="M225" s="80" t="s">
        <v>636</v>
      </c>
      <c r="N225" s="81">
        <v>11</v>
      </c>
      <c r="O225" s="79">
        <v>3</v>
      </c>
      <c r="P225" s="80" t="s">
        <v>676</v>
      </c>
      <c r="Q225" s="81">
        <v>18</v>
      </c>
      <c r="R225" s="79">
        <v>1</v>
      </c>
      <c r="S225" s="80" t="s">
        <v>593</v>
      </c>
      <c r="T225" s="81">
        <v>12</v>
      </c>
      <c r="U225" s="25"/>
      <c r="V225" s="26" t="s">
        <v>33</v>
      </c>
      <c r="W225" s="27"/>
      <c r="X225" s="79">
        <v>4</v>
      </c>
      <c r="Y225" s="80" t="s">
        <v>580</v>
      </c>
      <c r="Z225" s="81">
        <v>7</v>
      </c>
      <c r="AA225" s="111"/>
      <c r="AB225" s="112"/>
      <c r="AC225" s="113"/>
      <c r="AD225" s="105"/>
      <c r="AE225" s="103"/>
      <c r="AF225" s="103"/>
      <c r="AG225" s="103"/>
      <c r="AH225" s="103"/>
      <c r="AI225" s="103"/>
      <c r="AJ225" s="103"/>
    </row>
    <row r="226" spans="30:32" ht="13.5">
      <c r="AD226" s="16">
        <f>SUM(AD208:AD225)</f>
        <v>28</v>
      </c>
      <c r="AE226" s="16">
        <f>SUM(AE208:AE225)</f>
        <v>28</v>
      </c>
      <c r="AF226" s="16">
        <f>SUM(AF208:AF225)</f>
        <v>6</v>
      </c>
    </row>
    <row r="233" spans="2:29" ht="13.5">
      <c r="B233" s="10" t="str">
        <f>+データ１!$B$2</f>
        <v>2015/2/5</v>
      </c>
      <c r="C233" s="7" t="str">
        <f>+データ１!$B$4</f>
        <v>２０１５年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2:36" ht="129.75" customHeight="1">
      <c r="B234" s="20" t="str">
        <f>+データ１!B22</f>
        <v>スーパーリ－グ 　　                  　　　 第９回大会  　　　        　　Ｉブロック     　　              ２０１５</v>
      </c>
      <c r="C234" s="119" t="str">
        <f>+IF(B235="","",+B235)</f>
        <v>フェニックス</v>
      </c>
      <c r="D234" s="120"/>
      <c r="E234" s="121"/>
      <c r="F234" s="119" t="str">
        <f>+IF(B237="","",+B237)</f>
        <v>品川Ｂレーシング</v>
      </c>
      <c r="G234" s="120"/>
      <c r="H234" s="121"/>
      <c r="I234" s="122" t="str">
        <f>+IF(B239="","",+B239)</f>
        <v>大島中央</v>
      </c>
      <c r="J234" s="123"/>
      <c r="K234" s="124"/>
      <c r="L234" s="122" t="str">
        <f>+IF(B241="","",+B241)</f>
        <v>篠崎アトムズ</v>
      </c>
      <c r="M234" s="123"/>
      <c r="N234" s="124"/>
      <c r="O234" s="122" t="str">
        <f>+IF(B243="","",+B243)</f>
        <v>落一アポロ</v>
      </c>
      <c r="P234" s="123"/>
      <c r="Q234" s="124"/>
      <c r="R234" s="119" t="str">
        <f>+IF(B245="","",+B245)</f>
        <v>中目黒イーグルス</v>
      </c>
      <c r="S234" s="120"/>
      <c r="T234" s="121"/>
      <c r="U234" s="122" t="str">
        <f>+IF(B247="","",+B247)</f>
        <v>ブラザースクラブ</v>
      </c>
      <c r="V234" s="123"/>
      <c r="W234" s="124"/>
      <c r="X234" s="122" t="str">
        <f>+IF(B249="","",+B249)</f>
        <v>晴海アポローズ</v>
      </c>
      <c r="Y234" s="123"/>
      <c r="Z234" s="124"/>
      <c r="AA234" s="122" t="str">
        <f>+IF(B251="","",+B251)</f>
        <v>礫川</v>
      </c>
      <c r="AB234" s="123"/>
      <c r="AC234" s="124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2" t="s">
        <v>22</v>
      </c>
    </row>
    <row r="235" spans="1:36" ht="15.75" customHeight="1">
      <c r="A235" s="114">
        <v>73</v>
      </c>
      <c r="B235" s="117" t="str">
        <f>IF(データ２!B146="","",VLOOKUP(A235,データ２!$A$2:$B$162,2))</f>
        <v>フェニックス</v>
      </c>
      <c r="C235" s="108" t="s">
        <v>32</v>
      </c>
      <c r="D235" s="109"/>
      <c r="E235" s="110"/>
      <c r="F235" s="82"/>
      <c r="G235" s="83"/>
      <c r="H235" s="84"/>
      <c r="I235" s="76"/>
      <c r="J235" s="77"/>
      <c r="K235" s="78"/>
      <c r="L235" s="76"/>
      <c r="M235" s="77"/>
      <c r="N235" s="78"/>
      <c r="O235" s="82"/>
      <c r="P235" s="83"/>
      <c r="Q235" s="84"/>
      <c r="R235" s="82"/>
      <c r="S235" s="83"/>
      <c r="T235" s="84"/>
      <c r="U235" s="82"/>
      <c r="V235" s="83"/>
      <c r="W235" s="84"/>
      <c r="X235" s="82"/>
      <c r="Y235" s="83"/>
      <c r="Z235" s="84"/>
      <c r="AA235" s="82"/>
      <c r="AB235" s="83"/>
      <c r="AC235" s="84"/>
      <c r="AD235" s="104">
        <f>COUNTIF(C235:AC236,"○")</f>
        <v>6</v>
      </c>
      <c r="AE235" s="102">
        <f>COUNTIF(C235:AC236,"●")</f>
        <v>2</v>
      </c>
      <c r="AF235" s="102">
        <f>COUNTIF(C235:AC236,"△")</f>
        <v>0</v>
      </c>
      <c r="AG235" s="102">
        <f>+AD235*3+AF235*1</f>
        <v>18</v>
      </c>
      <c r="AH235" s="102">
        <v>28</v>
      </c>
      <c r="AI235" s="102">
        <v>76</v>
      </c>
      <c r="AJ235" s="102">
        <v>1</v>
      </c>
    </row>
    <row r="236" spans="1:36" ht="15.75" customHeight="1">
      <c r="A236" s="114"/>
      <c r="B236" s="118"/>
      <c r="C236" s="111"/>
      <c r="D236" s="112"/>
      <c r="E236" s="113"/>
      <c r="F236" s="85">
        <v>22</v>
      </c>
      <c r="G236" s="86" t="s">
        <v>595</v>
      </c>
      <c r="H236" s="87">
        <v>2</v>
      </c>
      <c r="I236" s="79">
        <v>5</v>
      </c>
      <c r="J236" s="80" t="s">
        <v>610</v>
      </c>
      <c r="K236" s="81">
        <v>6</v>
      </c>
      <c r="L236" s="79">
        <v>1</v>
      </c>
      <c r="M236" s="80" t="s">
        <v>670</v>
      </c>
      <c r="N236" s="81">
        <v>10</v>
      </c>
      <c r="O236" s="85">
        <v>11</v>
      </c>
      <c r="P236" s="86" t="s">
        <v>582</v>
      </c>
      <c r="Q236" s="87">
        <v>1</v>
      </c>
      <c r="R236" s="85">
        <v>19</v>
      </c>
      <c r="S236" s="86" t="s">
        <v>584</v>
      </c>
      <c r="T236" s="87">
        <v>1</v>
      </c>
      <c r="U236" s="85">
        <v>4</v>
      </c>
      <c r="V236" s="86" t="s">
        <v>578</v>
      </c>
      <c r="W236" s="87">
        <v>3</v>
      </c>
      <c r="X236" s="85">
        <v>5</v>
      </c>
      <c r="Y236" s="86" t="s">
        <v>677</v>
      </c>
      <c r="Z236" s="87">
        <v>3</v>
      </c>
      <c r="AA236" s="85">
        <v>9</v>
      </c>
      <c r="AB236" s="86" t="s">
        <v>582</v>
      </c>
      <c r="AC236" s="87">
        <v>2</v>
      </c>
      <c r="AD236" s="105"/>
      <c r="AE236" s="103"/>
      <c r="AF236" s="103"/>
      <c r="AG236" s="103"/>
      <c r="AH236" s="103"/>
      <c r="AI236" s="103"/>
      <c r="AJ236" s="103"/>
    </row>
    <row r="237" spans="1:36" ht="15.75" customHeight="1">
      <c r="A237" s="114">
        <v>74</v>
      </c>
      <c r="B237" s="117" t="str">
        <f>IF(データ２!B148="","",VLOOKUP(A237,データ２!$A$2:$B$162,2))</f>
        <v>品川Ｂレーシング</v>
      </c>
      <c r="C237" s="76"/>
      <c r="D237" s="77"/>
      <c r="E237" s="78"/>
      <c r="F237" s="108" t="s">
        <v>32</v>
      </c>
      <c r="G237" s="109"/>
      <c r="H237" s="110"/>
      <c r="I237" s="76"/>
      <c r="J237" s="77"/>
      <c r="K237" s="78"/>
      <c r="L237" s="76"/>
      <c r="M237" s="77"/>
      <c r="N237" s="78"/>
      <c r="O237" s="76"/>
      <c r="P237" s="77"/>
      <c r="Q237" s="78"/>
      <c r="R237" s="82"/>
      <c r="S237" s="83"/>
      <c r="T237" s="84"/>
      <c r="U237" s="76"/>
      <c r="V237" s="77"/>
      <c r="W237" s="78"/>
      <c r="X237" s="76"/>
      <c r="Y237" s="77"/>
      <c r="Z237" s="78"/>
      <c r="AA237" s="76"/>
      <c r="AB237" s="77"/>
      <c r="AC237" s="78"/>
      <c r="AD237" s="104">
        <f>COUNTIF(C237:AC238,"○")</f>
        <v>1</v>
      </c>
      <c r="AE237" s="102">
        <f>COUNTIF(C237:AC238,"●")</f>
        <v>7</v>
      </c>
      <c r="AF237" s="102">
        <f>COUNTIF(C237:AC238,"△")</f>
        <v>0</v>
      </c>
      <c r="AG237" s="102">
        <f>+AD237*3+AF237*1</f>
        <v>3</v>
      </c>
      <c r="AH237" s="102">
        <v>94</v>
      </c>
      <c r="AI237" s="102">
        <v>29</v>
      </c>
      <c r="AJ237" s="102">
        <v>9</v>
      </c>
    </row>
    <row r="238" spans="1:36" ht="15.75" customHeight="1">
      <c r="A238" s="114"/>
      <c r="B238" s="118"/>
      <c r="C238" s="79">
        <v>2</v>
      </c>
      <c r="D238" s="80" t="s">
        <v>596</v>
      </c>
      <c r="E238" s="81">
        <v>22</v>
      </c>
      <c r="F238" s="111"/>
      <c r="G238" s="112"/>
      <c r="H238" s="113"/>
      <c r="I238" s="79">
        <v>3</v>
      </c>
      <c r="J238" s="80" t="s">
        <v>620</v>
      </c>
      <c r="K238" s="81">
        <v>6</v>
      </c>
      <c r="L238" s="79">
        <v>0</v>
      </c>
      <c r="M238" s="80" t="s">
        <v>670</v>
      </c>
      <c r="N238" s="81">
        <v>17</v>
      </c>
      <c r="O238" s="79">
        <v>0</v>
      </c>
      <c r="P238" s="80" t="s">
        <v>672</v>
      </c>
      <c r="Q238" s="81">
        <v>7</v>
      </c>
      <c r="R238" s="85">
        <v>8</v>
      </c>
      <c r="S238" s="86" t="s">
        <v>651</v>
      </c>
      <c r="T238" s="87">
        <v>7</v>
      </c>
      <c r="U238" s="79">
        <v>8</v>
      </c>
      <c r="V238" s="80" t="s">
        <v>583</v>
      </c>
      <c r="W238" s="81">
        <v>9</v>
      </c>
      <c r="X238" s="79">
        <v>3</v>
      </c>
      <c r="Y238" s="80" t="s">
        <v>580</v>
      </c>
      <c r="Z238" s="81">
        <v>19</v>
      </c>
      <c r="AA238" s="79">
        <v>5</v>
      </c>
      <c r="AB238" s="80" t="s">
        <v>664</v>
      </c>
      <c r="AC238" s="81">
        <v>7</v>
      </c>
      <c r="AD238" s="105"/>
      <c r="AE238" s="103"/>
      <c r="AF238" s="103"/>
      <c r="AG238" s="103"/>
      <c r="AH238" s="103"/>
      <c r="AI238" s="103"/>
      <c r="AJ238" s="103"/>
    </row>
    <row r="239" spans="1:36" ht="15.75" customHeight="1">
      <c r="A239" s="114">
        <v>75</v>
      </c>
      <c r="B239" s="115" t="str">
        <f>IF(データ２!B150="","",VLOOKUP(A239,データ２!$A$2:$B$162,2))</f>
        <v>大島中央</v>
      </c>
      <c r="C239" s="82"/>
      <c r="D239" s="83"/>
      <c r="E239" s="84"/>
      <c r="F239" s="82"/>
      <c r="G239" s="83"/>
      <c r="H239" s="84"/>
      <c r="I239" s="108" t="s">
        <v>32</v>
      </c>
      <c r="J239" s="109"/>
      <c r="K239" s="110"/>
      <c r="L239" s="88"/>
      <c r="M239" s="89"/>
      <c r="N239" s="90"/>
      <c r="O239" s="22" t="s">
        <v>318</v>
      </c>
      <c r="P239" s="23" t="s">
        <v>33</v>
      </c>
      <c r="Q239" s="24">
        <v>15</v>
      </c>
      <c r="R239" s="82"/>
      <c r="S239" s="83"/>
      <c r="T239" s="84"/>
      <c r="U239" s="22" t="s">
        <v>318</v>
      </c>
      <c r="V239" s="23" t="s">
        <v>33</v>
      </c>
      <c r="W239" s="24">
        <v>3</v>
      </c>
      <c r="X239" s="22" t="s">
        <v>318</v>
      </c>
      <c r="Y239" s="23" t="s">
        <v>33</v>
      </c>
      <c r="Z239" s="24">
        <v>10</v>
      </c>
      <c r="AA239" s="22" t="s">
        <v>318</v>
      </c>
      <c r="AB239" s="23" t="s">
        <v>33</v>
      </c>
      <c r="AC239" s="24">
        <v>16</v>
      </c>
      <c r="AD239" s="104">
        <f>COUNTIF(C239:AC240,"○")</f>
        <v>3</v>
      </c>
      <c r="AE239" s="102">
        <f>COUNTIF(C239:AC240,"●")</f>
        <v>0</v>
      </c>
      <c r="AF239" s="102">
        <f>COUNTIF(C239:AC240,"△")</f>
        <v>1</v>
      </c>
      <c r="AG239" s="102">
        <f>+AD239*3+AF239*1</f>
        <v>10</v>
      </c>
      <c r="AH239" s="102">
        <f>+E240+H240+K240+N240+Q240+T240+W240+AC240</f>
        <v>17</v>
      </c>
      <c r="AI239" s="102">
        <f>+C240+F240+I240+L240+O240+R240+U240+AA240</f>
        <v>23</v>
      </c>
      <c r="AJ239" s="102">
        <v>4</v>
      </c>
    </row>
    <row r="240" spans="1:36" ht="15.75" customHeight="1">
      <c r="A240" s="114"/>
      <c r="B240" s="116"/>
      <c r="C240" s="85">
        <v>6</v>
      </c>
      <c r="D240" s="86" t="s">
        <v>611</v>
      </c>
      <c r="E240" s="87">
        <v>5</v>
      </c>
      <c r="F240" s="85">
        <v>6</v>
      </c>
      <c r="G240" s="86" t="s">
        <v>619</v>
      </c>
      <c r="H240" s="87">
        <v>3</v>
      </c>
      <c r="I240" s="111"/>
      <c r="J240" s="112"/>
      <c r="K240" s="113"/>
      <c r="L240" s="91">
        <v>6</v>
      </c>
      <c r="M240" s="92" t="s">
        <v>612</v>
      </c>
      <c r="N240" s="93">
        <v>6</v>
      </c>
      <c r="O240" s="25"/>
      <c r="P240" s="26" t="s">
        <v>33</v>
      </c>
      <c r="Q240" s="27"/>
      <c r="R240" s="85">
        <v>5</v>
      </c>
      <c r="S240" s="86" t="s">
        <v>592</v>
      </c>
      <c r="T240" s="87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5"/>
      <c r="AE240" s="103"/>
      <c r="AF240" s="103"/>
      <c r="AG240" s="103"/>
      <c r="AH240" s="103"/>
      <c r="AI240" s="103"/>
      <c r="AJ240" s="103"/>
    </row>
    <row r="241" spans="1:36" ht="15.75" customHeight="1">
      <c r="A241" s="114">
        <v>76</v>
      </c>
      <c r="B241" s="115" t="str">
        <f>IF(データ２!B152="","",VLOOKUP(A241,データ２!$A$2:$B$162,2))</f>
        <v>篠崎アトムズ</v>
      </c>
      <c r="C241" s="82"/>
      <c r="D241" s="83"/>
      <c r="E241" s="84"/>
      <c r="F241" s="82"/>
      <c r="G241" s="83"/>
      <c r="H241" s="84"/>
      <c r="I241" s="88"/>
      <c r="J241" s="89"/>
      <c r="K241" s="90"/>
      <c r="L241" s="108" t="s">
        <v>32</v>
      </c>
      <c r="M241" s="109"/>
      <c r="N241" s="110"/>
      <c r="O241" s="82"/>
      <c r="P241" s="83"/>
      <c r="Q241" s="84"/>
      <c r="R241" s="82"/>
      <c r="S241" s="83"/>
      <c r="T241" s="84"/>
      <c r="U241" s="22" t="s">
        <v>318</v>
      </c>
      <c r="V241" s="23" t="s">
        <v>33</v>
      </c>
      <c r="W241" s="24">
        <v>11</v>
      </c>
      <c r="X241" s="82"/>
      <c r="Y241" s="83"/>
      <c r="Z241" s="84"/>
      <c r="AA241" s="22" t="s">
        <v>318</v>
      </c>
      <c r="AB241" s="23" t="s">
        <v>33</v>
      </c>
      <c r="AC241" s="24">
        <v>22</v>
      </c>
      <c r="AD241" s="104">
        <f>COUNTIF(C241:AC242,"○")</f>
        <v>5</v>
      </c>
      <c r="AE241" s="102">
        <f>COUNTIF(C241:AC242,"●")</f>
        <v>0</v>
      </c>
      <c r="AF241" s="102">
        <f>COUNTIF(C241:AC242,"△")</f>
        <v>1</v>
      </c>
      <c r="AG241" s="102">
        <f>+AD241*3+AF241*1</f>
        <v>16</v>
      </c>
      <c r="AH241" s="102">
        <v>10</v>
      </c>
      <c r="AI241" s="102">
        <v>54</v>
      </c>
      <c r="AJ241" s="102">
        <v>2</v>
      </c>
    </row>
    <row r="242" spans="1:36" ht="15.75" customHeight="1">
      <c r="A242" s="114"/>
      <c r="B242" s="116"/>
      <c r="C242" s="85">
        <v>10</v>
      </c>
      <c r="D242" s="86" t="s">
        <v>669</v>
      </c>
      <c r="E242" s="87">
        <v>1</v>
      </c>
      <c r="F242" s="85">
        <v>17</v>
      </c>
      <c r="G242" s="86" t="s">
        <v>669</v>
      </c>
      <c r="H242" s="87">
        <v>0</v>
      </c>
      <c r="I242" s="91">
        <v>6</v>
      </c>
      <c r="J242" s="92" t="s">
        <v>612</v>
      </c>
      <c r="K242" s="93">
        <v>6</v>
      </c>
      <c r="L242" s="111"/>
      <c r="M242" s="112"/>
      <c r="N242" s="113"/>
      <c r="O242" s="85">
        <v>11</v>
      </c>
      <c r="P242" s="86" t="s">
        <v>629</v>
      </c>
      <c r="Q242" s="87">
        <v>1</v>
      </c>
      <c r="R242" s="85">
        <v>4</v>
      </c>
      <c r="S242" s="86" t="s">
        <v>654</v>
      </c>
      <c r="T242" s="87">
        <v>0</v>
      </c>
      <c r="U242" s="25"/>
      <c r="V242" s="26" t="s">
        <v>33</v>
      </c>
      <c r="W242" s="27"/>
      <c r="X242" s="85">
        <v>6</v>
      </c>
      <c r="Y242" s="86" t="s">
        <v>690</v>
      </c>
      <c r="Z242" s="87">
        <v>2</v>
      </c>
      <c r="AA242" s="25"/>
      <c r="AB242" s="26" t="s">
        <v>33</v>
      </c>
      <c r="AC242" s="27"/>
      <c r="AD242" s="105"/>
      <c r="AE242" s="103"/>
      <c r="AF242" s="103"/>
      <c r="AG242" s="103"/>
      <c r="AH242" s="103"/>
      <c r="AI242" s="103"/>
      <c r="AJ242" s="103"/>
    </row>
    <row r="243" spans="1:36" ht="15.75" customHeight="1">
      <c r="A243" s="114">
        <v>77</v>
      </c>
      <c r="B243" s="115" t="str">
        <f>IF(データ２!B154="","",VLOOKUP(A243,データ２!$A$2:$B$162,2))</f>
        <v>落一アポロ</v>
      </c>
      <c r="C243" s="76"/>
      <c r="D243" s="77"/>
      <c r="E243" s="78"/>
      <c r="F243" s="82"/>
      <c r="G243" s="83"/>
      <c r="H243" s="84"/>
      <c r="I243" s="22" t="s">
        <v>318</v>
      </c>
      <c r="J243" s="23" t="s">
        <v>33</v>
      </c>
      <c r="K243" s="24">
        <v>15</v>
      </c>
      <c r="L243" s="76"/>
      <c r="M243" s="77"/>
      <c r="N243" s="78"/>
      <c r="O243" s="108" t="s">
        <v>32</v>
      </c>
      <c r="P243" s="109"/>
      <c r="Q243" s="110"/>
      <c r="R243" s="76"/>
      <c r="S243" s="77"/>
      <c r="T243" s="78"/>
      <c r="U243" s="76"/>
      <c r="V243" s="77"/>
      <c r="W243" s="78"/>
      <c r="X243" s="76"/>
      <c r="Y243" s="77"/>
      <c r="Z243" s="78"/>
      <c r="AA243" s="82"/>
      <c r="AB243" s="83"/>
      <c r="AC243" s="84"/>
      <c r="AD243" s="104">
        <f>COUNTIF(C243:AC244,"○")</f>
        <v>2</v>
      </c>
      <c r="AE243" s="102">
        <f>COUNTIF(C243:AC244,"●")</f>
        <v>5</v>
      </c>
      <c r="AF243" s="102">
        <f>COUNTIF(C243:AC244,"△")</f>
        <v>0</v>
      </c>
      <c r="AG243" s="102">
        <f>+AD243*3+AF243*1</f>
        <v>6</v>
      </c>
      <c r="AH243" s="102">
        <v>56</v>
      </c>
      <c r="AI243" s="102">
        <v>27</v>
      </c>
      <c r="AJ243" s="102">
        <v>7</v>
      </c>
    </row>
    <row r="244" spans="1:36" ht="15.75" customHeight="1">
      <c r="A244" s="114"/>
      <c r="B244" s="116"/>
      <c r="C244" s="79">
        <v>1</v>
      </c>
      <c r="D244" s="80" t="s">
        <v>580</v>
      </c>
      <c r="E244" s="81">
        <v>11</v>
      </c>
      <c r="F244" s="85">
        <v>7</v>
      </c>
      <c r="G244" s="86" t="s">
        <v>671</v>
      </c>
      <c r="H244" s="87">
        <v>0</v>
      </c>
      <c r="I244" s="25"/>
      <c r="J244" s="26" t="s">
        <v>33</v>
      </c>
      <c r="K244" s="27"/>
      <c r="L244" s="79">
        <v>1</v>
      </c>
      <c r="M244" s="80" t="s">
        <v>630</v>
      </c>
      <c r="N244" s="81">
        <v>11</v>
      </c>
      <c r="O244" s="111"/>
      <c r="P244" s="112"/>
      <c r="Q244" s="113"/>
      <c r="R244" s="79">
        <v>6</v>
      </c>
      <c r="S244" s="80" t="s">
        <v>624</v>
      </c>
      <c r="T244" s="81">
        <v>8</v>
      </c>
      <c r="U244" s="79">
        <v>1</v>
      </c>
      <c r="V244" s="80" t="s">
        <v>685</v>
      </c>
      <c r="W244" s="81">
        <v>9</v>
      </c>
      <c r="X244" s="79">
        <v>5</v>
      </c>
      <c r="Y244" s="80" t="s">
        <v>661</v>
      </c>
      <c r="Z244" s="81">
        <v>16</v>
      </c>
      <c r="AA244" s="85">
        <v>6</v>
      </c>
      <c r="AB244" s="86" t="s">
        <v>588</v>
      </c>
      <c r="AC244" s="87">
        <v>1</v>
      </c>
      <c r="AD244" s="105"/>
      <c r="AE244" s="103"/>
      <c r="AF244" s="103"/>
      <c r="AG244" s="103"/>
      <c r="AH244" s="103"/>
      <c r="AI244" s="103"/>
      <c r="AJ244" s="103"/>
    </row>
    <row r="245" spans="1:36" ht="15.75" customHeight="1">
      <c r="A245" s="114">
        <v>78</v>
      </c>
      <c r="B245" s="117" t="str">
        <f>IF(データ２!B156="","",VLOOKUP(A245,データ２!$A$2:$B$162,2))</f>
        <v>中目黒イーグルス</v>
      </c>
      <c r="C245" s="76"/>
      <c r="D245" s="77"/>
      <c r="E245" s="78"/>
      <c r="F245" s="76"/>
      <c r="G245" s="77"/>
      <c r="H245" s="78"/>
      <c r="I245" s="76"/>
      <c r="J245" s="77"/>
      <c r="K245" s="78"/>
      <c r="L245" s="76"/>
      <c r="M245" s="77"/>
      <c r="N245" s="78"/>
      <c r="O245" s="82"/>
      <c r="P245" s="83"/>
      <c r="Q245" s="84"/>
      <c r="R245" s="108" t="s">
        <v>32</v>
      </c>
      <c r="S245" s="109"/>
      <c r="T245" s="110"/>
      <c r="U245" s="82"/>
      <c r="V245" s="83"/>
      <c r="W245" s="84"/>
      <c r="X245" s="76"/>
      <c r="Y245" s="77"/>
      <c r="Z245" s="78"/>
      <c r="AA245" s="82"/>
      <c r="AB245" s="83"/>
      <c r="AC245" s="84"/>
      <c r="AD245" s="104">
        <f>COUNTIF(C245:AC246,"○")</f>
        <v>3</v>
      </c>
      <c r="AE245" s="102">
        <f>COUNTIF(C245:AC246,"●")</f>
        <v>5</v>
      </c>
      <c r="AF245" s="102">
        <f>COUNTIF(C245:AC246,"△")</f>
        <v>0</v>
      </c>
      <c r="AG245" s="102">
        <f>+AD245*3+AF245*1</f>
        <v>9</v>
      </c>
      <c r="AH245" s="102">
        <v>68</v>
      </c>
      <c r="AI245" s="102">
        <v>50</v>
      </c>
      <c r="AJ245" s="102">
        <v>6</v>
      </c>
    </row>
    <row r="246" spans="1:36" ht="15.75" customHeight="1">
      <c r="A246" s="114"/>
      <c r="B246" s="118"/>
      <c r="C246" s="79">
        <v>1</v>
      </c>
      <c r="D246" s="80" t="s">
        <v>583</v>
      </c>
      <c r="E246" s="81">
        <v>19</v>
      </c>
      <c r="F246" s="79">
        <v>7</v>
      </c>
      <c r="G246" s="80" t="s">
        <v>652</v>
      </c>
      <c r="H246" s="81">
        <v>8</v>
      </c>
      <c r="I246" s="79">
        <v>3</v>
      </c>
      <c r="J246" s="80" t="s">
        <v>593</v>
      </c>
      <c r="K246" s="81">
        <v>5</v>
      </c>
      <c r="L246" s="79">
        <v>0</v>
      </c>
      <c r="M246" s="80" t="s">
        <v>655</v>
      </c>
      <c r="N246" s="81">
        <v>4</v>
      </c>
      <c r="O246" s="85">
        <v>8</v>
      </c>
      <c r="P246" s="86" t="s">
        <v>623</v>
      </c>
      <c r="Q246" s="87">
        <v>6</v>
      </c>
      <c r="R246" s="111"/>
      <c r="S246" s="112"/>
      <c r="T246" s="113"/>
      <c r="U246" s="85">
        <v>15</v>
      </c>
      <c r="V246" s="86" t="s">
        <v>588</v>
      </c>
      <c r="W246" s="87">
        <v>9</v>
      </c>
      <c r="X246" s="79">
        <v>5</v>
      </c>
      <c r="Y246" s="80" t="s">
        <v>589</v>
      </c>
      <c r="Z246" s="81">
        <v>14</v>
      </c>
      <c r="AA246" s="85">
        <v>11</v>
      </c>
      <c r="AB246" s="86" t="s">
        <v>671</v>
      </c>
      <c r="AC246" s="87">
        <v>3</v>
      </c>
      <c r="AD246" s="105"/>
      <c r="AE246" s="103"/>
      <c r="AF246" s="103"/>
      <c r="AG246" s="103"/>
      <c r="AH246" s="103"/>
      <c r="AI246" s="103"/>
      <c r="AJ246" s="103"/>
    </row>
    <row r="247" spans="1:36" ht="15.75" customHeight="1">
      <c r="A247" s="114">
        <v>79</v>
      </c>
      <c r="B247" s="115" t="str">
        <f>IF(データ２!B158="","",VLOOKUP(A247,データ２!$A$2:$B$162,2))</f>
        <v>ブラザースクラブ</v>
      </c>
      <c r="C247" s="76"/>
      <c r="D247" s="77"/>
      <c r="E247" s="78"/>
      <c r="F247" s="82"/>
      <c r="G247" s="83"/>
      <c r="H247" s="84"/>
      <c r="I247" s="22" t="s">
        <v>318</v>
      </c>
      <c r="J247" s="23" t="s">
        <v>33</v>
      </c>
      <c r="K247" s="24">
        <v>3</v>
      </c>
      <c r="L247" s="22" t="s">
        <v>318</v>
      </c>
      <c r="M247" s="23" t="s">
        <v>33</v>
      </c>
      <c r="N247" s="24">
        <v>11</v>
      </c>
      <c r="O247" s="82"/>
      <c r="P247" s="83"/>
      <c r="Q247" s="84"/>
      <c r="R247" s="76"/>
      <c r="S247" s="77"/>
      <c r="T247" s="78"/>
      <c r="U247" s="108" t="s">
        <v>32</v>
      </c>
      <c r="V247" s="109"/>
      <c r="W247" s="110"/>
      <c r="X247" s="76"/>
      <c r="Y247" s="77"/>
      <c r="Z247" s="78"/>
      <c r="AA247" s="82"/>
      <c r="AB247" s="83"/>
      <c r="AC247" s="84"/>
      <c r="AD247" s="104">
        <f>COUNTIF(C247:AC248,"○")</f>
        <v>3</v>
      </c>
      <c r="AE247" s="102">
        <f>COUNTIF(C247:AC248,"●")</f>
        <v>3</v>
      </c>
      <c r="AF247" s="102">
        <f>COUNTIF(C247:AC248,"△")</f>
        <v>0</v>
      </c>
      <c r="AG247" s="102">
        <f>+AD247*3+AF247*1</f>
        <v>9</v>
      </c>
      <c r="AH247" s="102">
        <v>43</v>
      </c>
      <c r="AI247" s="102">
        <v>41</v>
      </c>
      <c r="AJ247" s="102">
        <v>5</v>
      </c>
    </row>
    <row r="248" spans="1:36" ht="15.75" customHeight="1">
      <c r="A248" s="114"/>
      <c r="B248" s="116"/>
      <c r="C248" s="79">
        <v>3</v>
      </c>
      <c r="D248" s="80" t="s">
        <v>577</v>
      </c>
      <c r="E248" s="81">
        <v>4</v>
      </c>
      <c r="F248" s="85">
        <v>9</v>
      </c>
      <c r="G248" s="86" t="s">
        <v>584</v>
      </c>
      <c r="H248" s="87">
        <v>8</v>
      </c>
      <c r="I248" s="25"/>
      <c r="J248" s="26" t="s">
        <v>33</v>
      </c>
      <c r="K248" s="27"/>
      <c r="L248" s="25"/>
      <c r="M248" s="26" t="s">
        <v>33</v>
      </c>
      <c r="N248" s="27"/>
      <c r="O248" s="85">
        <v>9</v>
      </c>
      <c r="P248" s="86" t="s">
        <v>684</v>
      </c>
      <c r="Q248" s="87">
        <v>1</v>
      </c>
      <c r="R248" s="79">
        <v>9</v>
      </c>
      <c r="S248" s="80" t="s">
        <v>589</v>
      </c>
      <c r="T248" s="81">
        <v>15</v>
      </c>
      <c r="U248" s="111"/>
      <c r="V248" s="112"/>
      <c r="W248" s="113"/>
      <c r="X248" s="79">
        <v>1</v>
      </c>
      <c r="Y248" s="80" t="s">
        <v>653</v>
      </c>
      <c r="Z248" s="81">
        <v>13</v>
      </c>
      <c r="AA248" s="85">
        <v>10</v>
      </c>
      <c r="AB248" s="86" t="s">
        <v>669</v>
      </c>
      <c r="AC248" s="87">
        <v>2</v>
      </c>
      <c r="AD248" s="105"/>
      <c r="AE248" s="103"/>
      <c r="AF248" s="103"/>
      <c r="AG248" s="103"/>
      <c r="AH248" s="103"/>
      <c r="AI248" s="103"/>
      <c r="AJ248" s="103"/>
    </row>
    <row r="249" spans="1:36" ht="15.75" customHeight="1">
      <c r="A249" s="114">
        <v>80</v>
      </c>
      <c r="B249" s="115" t="str">
        <f>IF(データ２!B160="","",VLOOKUP(A249,データ２!$A$2:$B$162,2))</f>
        <v>晴海アポローズ</v>
      </c>
      <c r="C249" s="76"/>
      <c r="D249" s="77"/>
      <c r="E249" s="78"/>
      <c r="F249" s="82"/>
      <c r="G249" s="83"/>
      <c r="H249" s="84"/>
      <c r="I249" s="22" t="s">
        <v>318</v>
      </c>
      <c r="J249" s="23" t="s">
        <v>33</v>
      </c>
      <c r="K249" s="24">
        <v>10</v>
      </c>
      <c r="L249" s="76"/>
      <c r="M249" s="77"/>
      <c r="N249" s="78"/>
      <c r="O249" s="82"/>
      <c r="P249" s="83"/>
      <c r="Q249" s="84"/>
      <c r="R249" s="82"/>
      <c r="S249" s="83"/>
      <c r="T249" s="84"/>
      <c r="U249" s="82"/>
      <c r="V249" s="83"/>
      <c r="W249" s="84"/>
      <c r="X249" s="108" t="s">
        <v>32</v>
      </c>
      <c r="Y249" s="109"/>
      <c r="Z249" s="110"/>
      <c r="AA249" s="82"/>
      <c r="AB249" s="83"/>
      <c r="AC249" s="84"/>
      <c r="AD249" s="104">
        <f>COUNTIF(C249:AC250,"○")</f>
        <v>5</v>
      </c>
      <c r="AE249" s="102">
        <f>COUNTIF(C249:AC250,"●")</f>
        <v>2</v>
      </c>
      <c r="AF249" s="102">
        <f>COUNTIF(C249:AC250,"△")</f>
        <v>0</v>
      </c>
      <c r="AG249" s="102">
        <f>+AD249*3+AF249*1</f>
        <v>15</v>
      </c>
      <c r="AH249" s="102">
        <f>+E250+H250+K250+N250+Q250+T250+W250+AC250</f>
        <v>25</v>
      </c>
      <c r="AI249" s="102">
        <f>+C250+F250+I250+L250+O250+R250+U250+AA250</f>
        <v>83</v>
      </c>
      <c r="AJ249" s="102">
        <v>3</v>
      </c>
    </row>
    <row r="250" spans="1:36" ht="15.75" customHeight="1">
      <c r="A250" s="114"/>
      <c r="B250" s="116"/>
      <c r="C250" s="79">
        <v>3</v>
      </c>
      <c r="D250" s="80" t="s">
        <v>676</v>
      </c>
      <c r="E250" s="81">
        <v>5</v>
      </c>
      <c r="F250" s="85">
        <v>19</v>
      </c>
      <c r="G250" s="86" t="s">
        <v>582</v>
      </c>
      <c r="H250" s="87">
        <v>3</v>
      </c>
      <c r="I250" s="25"/>
      <c r="J250" s="26" t="s">
        <v>33</v>
      </c>
      <c r="K250" s="27"/>
      <c r="L250" s="79">
        <v>2</v>
      </c>
      <c r="M250" s="80" t="s">
        <v>691</v>
      </c>
      <c r="N250" s="81">
        <v>6</v>
      </c>
      <c r="O250" s="85">
        <v>16</v>
      </c>
      <c r="P250" s="86" t="s">
        <v>662</v>
      </c>
      <c r="Q250" s="87">
        <v>5</v>
      </c>
      <c r="R250" s="85">
        <v>14</v>
      </c>
      <c r="S250" s="86" t="s">
        <v>588</v>
      </c>
      <c r="T250" s="87">
        <v>5</v>
      </c>
      <c r="U250" s="85">
        <v>13</v>
      </c>
      <c r="V250" s="86" t="s">
        <v>606</v>
      </c>
      <c r="W250" s="87">
        <v>1</v>
      </c>
      <c r="X250" s="111"/>
      <c r="Y250" s="112"/>
      <c r="Z250" s="113"/>
      <c r="AA250" s="85">
        <v>16</v>
      </c>
      <c r="AB250" s="86" t="s">
        <v>619</v>
      </c>
      <c r="AC250" s="87">
        <v>0</v>
      </c>
      <c r="AD250" s="105"/>
      <c r="AE250" s="103"/>
      <c r="AF250" s="103"/>
      <c r="AG250" s="103"/>
      <c r="AH250" s="103"/>
      <c r="AI250" s="103"/>
      <c r="AJ250" s="103"/>
    </row>
    <row r="251" spans="1:36" ht="15.75" customHeight="1">
      <c r="A251" s="114">
        <v>81</v>
      </c>
      <c r="B251" s="115" t="str">
        <f>IF(データ２!B162="","",VLOOKUP(A251,データ２!$A$2:$B$162,2))</f>
        <v>礫川</v>
      </c>
      <c r="C251" s="76"/>
      <c r="D251" s="77"/>
      <c r="E251" s="78"/>
      <c r="F251" s="82"/>
      <c r="G251" s="83"/>
      <c r="H251" s="84"/>
      <c r="I251" s="22" t="s">
        <v>318</v>
      </c>
      <c r="J251" s="23" t="s">
        <v>33</v>
      </c>
      <c r="K251" s="24">
        <v>16</v>
      </c>
      <c r="L251" s="22" t="s">
        <v>318</v>
      </c>
      <c r="M251" s="23" t="s">
        <v>33</v>
      </c>
      <c r="N251" s="24">
        <v>22</v>
      </c>
      <c r="O251" s="76"/>
      <c r="P251" s="77"/>
      <c r="Q251" s="78"/>
      <c r="R251" s="76"/>
      <c r="S251" s="77"/>
      <c r="T251" s="78"/>
      <c r="U251" s="76"/>
      <c r="V251" s="77"/>
      <c r="W251" s="78"/>
      <c r="X251" s="76"/>
      <c r="Y251" s="77"/>
      <c r="Z251" s="78"/>
      <c r="AA251" s="108" t="s">
        <v>32</v>
      </c>
      <c r="AB251" s="109"/>
      <c r="AC251" s="110"/>
      <c r="AD251" s="104">
        <f>COUNTIF(C251:AC252,"○")</f>
        <v>1</v>
      </c>
      <c r="AE251" s="102">
        <f>COUNTIF(C251:AC252,"●")</f>
        <v>5</v>
      </c>
      <c r="AF251" s="102">
        <f>COUNTIF(C251:AC252,"△")</f>
        <v>0</v>
      </c>
      <c r="AG251" s="102">
        <f>+AD251*3+AF251*1</f>
        <v>3</v>
      </c>
      <c r="AH251" s="102">
        <v>57</v>
      </c>
      <c r="AI251" s="102">
        <f>+C252+F252+I252+L252+O252+R252+U252+AA252</f>
        <v>15</v>
      </c>
      <c r="AJ251" s="102">
        <v>8</v>
      </c>
    </row>
    <row r="252" spans="1:36" ht="15.75" customHeight="1">
      <c r="A252" s="114"/>
      <c r="B252" s="116"/>
      <c r="C252" s="79">
        <v>2</v>
      </c>
      <c r="D252" s="80" t="s">
        <v>580</v>
      </c>
      <c r="E252" s="81">
        <v>9</v>
      </c>
      <c r="F252" s="85">
        <v>7</v>
      </c>
      <c r="G252" s="86" t="s">
        <v>663</v>
      </c>
      <c r="H252" s="87">
        <v>5</v>
      </c>
      <c r="I252" s="25"/>
      <c r="J252" s="26" t="s">
        <v>33</v>
      </c>
      <c r="K252" s="27"/>
      <c r="L252" s="25"/>
      <c r="M252" s="26" t="s">
        <v>33</v>
      </c>
      <c r="N252" s="27"/>
      <c r="O252" s="79">
        <v>1</v>
      </c>
      <c r="P252" s="80" t="s">
        <v>589</v>
      </c>
      <c r="Q252" s="81">
        <v>6</v>
      </c>
      <c r="R252" s="79">
        <v>3</v>
      </c>
      <c r="S252" s="80" t="s">
        <v>672</v>
      </c>
      <c r="T252" s="81">
        <v>11</v>
      </c>
      <c r="U252" s="79">
        <v>2</v>
      </c>
      <c r="V252" s="80" t="s">
        <v>670</v>
      </c>
      <c r="W252" s="81">
        <v>10</v>
      </c>
      <c r="X252" s="79">
        <v>0</v>
      </c>
      <c r="Y252" s="80" t="s">
        <v>620</v>
      </c>
      <c r="Z252" s="81">
        <v>16</v>
      </c>
      <c r="AA252" s="111"/>
      <c r="AB252" s="112"/>
      <c r="AC252" s="113"/>
      <c r="AD252" s="105"/>
      <c r="AE252" s="103"/>
      <c r="AF252" s="103"/>
      <c r="AG252" s="103"/>
      <c r="AH252" s="103"/>
      <c r="AI252" s="103"/>
      <c r="AJ252" s="103"/>
    </row>
    <row r="253" spans="1:32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16">
        <f>SUM(AD235:AD252)</f>
        <v>29</v>
      </c>
      <c r="AE253" s="16">
        <f>SUM(AE235:AE252)</f>
        <v>29</v>
      </c>
      <c r="AF253" s="16">
        <f>SUM(AF235:AF252)</f>
        <v>2</v>
      </c>
    </row>
    <row r="254" spans="1:32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16"/>
      <c r="AE254" s="16"/>
      <c r="AF254" s="16"/>
    </row>
    <row r="255" spans="1:32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16"/>
      <c r="AE255" s="16"/>
      <c r="AF255" s="16"/>
    </row>
    <row r="256" spans="1:32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16"/>
      <c r="AE256" s="16"/>
      <c r="AF256" s="16"/>
    </row>
    <row r="257" spans="1:32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16"/>
      <c r="AE257" s="16"/>
      <c r="AF257" s="16"/>
    </row>
    <row r="258" spans="1:32" ht="13.5" customHeight="1">
      <c r="A258" s="9"/>
      <c r="B258" s="15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16"/>
      <c r="AE258" s="16"/>
      <c r="AF258" s="16"/>
    </row>
    <row r="259" spans="1:32" ht="13.5" customHeight="1">
      <c r="A259" s="9"/>
      <c r="B259" s="1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16"/>
      <c r="AE259" s="16"/>
      <c r="AF259" s="16"/>
    </row>
    <row r="260" spans="1:32" ht="13.5" customHeight="1">
      <c r="A260" s="9"/>
      <c r="B260" s="15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16"/>
      <c r="AE260" s="16"/>
      <c r="AF260" s="16"/>
    </row>
    <row r="261" spans="1:32" ht="13.5" customHeight="1">
      <c r="A261" s="9"/>
      <c r="B261" s="15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16"/>
      <c r="AE261" s="16"/>
      <c r="AF261" s="16"/>
    </row>
    <row r="262" spans="1:32" ht="13.5" customHeight="1">
      <c r="A262" s="9"/>
      <c r="B262" s="15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16"/>
      <c r="AE262" s="16"/>
      <c r="AF262" s="16"/>
    </row>
    <row r="263" spans="1:32" ht="13.5" customHeight="1">
      <c r="A263" s="9"/>
      <c r="B263" s="15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16"/>
      <c r="AE263" s="16"/>
      <c r="AF263" s="16"/>
    </row>
  </sheetData>
  <sheetProtection/>
  <mergeCells count="891">
    <mergeCell ref="AI247:AI248"/>
    <mergeCell ref="AJ247:AJ248"/>
    <mergeCell ref="AG251:AG252"/>
    <mergeCell ref="AH251:AH252"/>
    <mergeCell ref="AI251:AI252"/>
    <mergeCell ref="AJ251:AJ252"/>
    <mergeCell ref="A251:A252"/>
    <mergeCell ref="B251:B252"/>
    <mergeCell ref="AA251:AC252"/>
    <mergeCell ref="AD251:AD252"/>
    <mergeCell ref="AE251:AE252"/>
    <mergeCell ref="AF251:AF252"/>
    <mergeCell ref="AI245:AI246"/>
    <mergeCell ref="AJ245:AJ246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I243:AI244"/>
    <mergeCell ref="AJ243:AJ244"/>
    <mergeCell ref="A245:A246"/>
    <mergeCell ref="B245:B246"/>
    <mergeCell ref="R245:T246"/>
    <mergeCell ref="AD245:AD246"/>
    <mergeCell ref="AE245:AE246"/>
    <mergeCell ref="AF245:AF246"/>
    <mergeCell ref="AG245:AG246"/>
    <mergeCell ref="AH245:AH246"/>
    <mergeCell ref="AI241:AI242"/>
    <mergeCell ref="AJ241:AJ242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39:AI240"/>
    <mergeCell ref="AJ239:AJ240"/>
    <mergeCell ref="A241:A242"/>
    <mergeCell ref="B241:B242"/>
    <mergeCell ref="L241:N242"/>
    <mergeCell ref="AD241:AD242"/>
    <mergeCell ref="AE241:AE242"/>
    <mergeCell ref="AF241:AF242"/>
    <mergeCell ref="AG241:AG242"/>
    <mergeCell ref="AH241:AH242"/>
    <mergeCell ref="AI237:AI238"/>
    <mergeCell ref="AJ237:AJ238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5:AI236"/>
    <mergeCell ref="AJ235:AJ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E235:AE236"/>
    <mergeCell ref="AF235:AF236"/>
    <mergeCell ref="AG235:AG236"/>
    <mergeCell ref="AH235:AH236"/>
    <mergeCell ref="A235:A236"/>
    <mergeCell ref="B235:B236"/>
    <mergeCell ref="C235:E236"/>
    <mergeCell ref="AD235:AD236"/>
    <mergeCell ref="O234:Q234"/>
    <mergeCell ref="R234:T234"/>
    <mergeCell ref="U234:W234"/>
    <mergeCell ref="AA234:AC234"/>
    <mergeCell ref="C234:E234"/>
    <mergeCell ref="F234:H234"/>
    <mergeCell ref="I234:K234"/>
    <mergeCell ref="L234:N234"/>
    <mergeCell ref="X234:Z234"/>
    <mergeCell ref="AF3:AF4"/>
    <mergeCell ref="AE9:AE10"/>
    <mergeCell ref="AE5:AE6"/>
    <mergeCell ref="AF5:AF6"/>
    <mergeCell ref="AF9:AF10"/>
    <mergeCell ref="AF7:AF8"/>
    <mergeCell ref="AE3:AE4"/>
    <mergeCell ref="AE7:AE8"/>
    <mergeCell ref="AD7:AD8"/>
    <mergeCell ref="AD11:AD12"/>
    <mergeCell ref="AD5:AD6"/>
    <mergeCell ref="B5:B6"/>
    <mergeCell ref="B9:B10"/>
    <mergeCell ref="L9:N10"/>
    <mergeCell ref="I7:K8"/>
    <mergeCell ref="A3:A4"/>
    <mergeCell ref="A5:A6"/>
    <mergeCell ref="B3:B4"/>
    <mergeCell ref="AD3:AD4"/>
    <mergeCell ref="C3:E4"/>
    <mergeCell ref="F5:H6"/>
    <mergeCell ref="AE11:AE12"/>
    <mergeCell ref="AJ5:AJ6"/>
    <mergeCell ref="AH5:AH6"/>
    <mergeCell ref="AI5:AI6"/>
    <mergeCell ref="AI7:AI8"/>
    <mergeCell ref="AJ11:AJ12"/>
    <mergeCell ref="AI11:AI12"/>
    <mergeCell ref="AI9:AI10"/>
    <mergeCell ref="AH11:AH12"/>
    <mergeCell ref="AJ13:AJ14"/>
    <mergeCell ref="AJ15:AJ16"/>
    <mergeCell ref="AI15:AI16"/>
    <mergeCell ref="AI13:AI14"/>
    <mergeCell ref="A7:A8"/>
    <mergeCell ref="A9:A10"/>
    <mergeCell ref="A11:A12"/>
    <mergeCell ref="B7:B8"/>
    <mergeCell ref="B11:B12"/>
    <mergeCell ref="AH13:AH14"/>
    <mergeCell ref="AJ34:AJ35"/>
    <mergeCell ref="AJ19:AJ20"/>
    <mergeCell ref="AH19:AH20"/>
    <mergeCell ref="AI19:AI20"/>
    <mergeCell ref="AH34:AH35"/>
    <mergeCell ref="AG7:AG8"/>
    <mergeCell ref="AG19:AG20"/>
    <mergeCell ref="AG9:AG10"/>
    <mergeCell ref="AG15:AG16"/>
    <mergeCell ref="AG11:AG12"/>
    <mergeCell ref="AG3:AG4"/>
    <mergeCell ref="AJ3:AJ4"/>
    <mergeCell ref="AH3:AH4"/>
    <mergeCell ref="AD9:AD10"/>
    <mergeCell ref="AJ7:AJ8"/>
    <mergeCell ref="AI3:AI4"/>
    <mergeCell ref="AH7:AH8"/>
    <mergeCell ref="AJ9:AJ10"/>
    <mergeCell ref="AH9:AH10"/>
    <mergeCell ref="AG5:AG6"/>
    <mergeCell ref="AD36:AD37"/>
    <mergeCell ref="AE36:AE37"/>
    <mergeCell ref="F36:H37"/>
    <mergeCell ref="A38:A39"/>
    <mergeCell ref="B38:B39"/>
    <mergeCell ref="AD38:AD39"/>
    <mergeCell ref="AE38:AE39"/>
    <mergeCell ref="I38:K39"/>
    <mergeCell ref="A44:A45"/>
    <mergeCell ref="B44:B45"/>
    <mergeCell ref="A36:A37"/>
    <mergeCell ref="B36:B37"/>
    <mergeCell ref="AJ50:AJ51"/>
    <mergeCell ref="AH50:AH51"/>
    <mergeCell ref="AI50:AI51"/>
    <mergeCell ref="AJ46:AJ47"/>
    <mergeCell ref="AH46:AH47"/>
    <mergeCell ref="AI46:AI47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L40:N41"/>
    <mergeCell ref="O42:Q43"/>
    <mergeCell ref="A46:A47"/>
    <mergeCell ref="B46:B47"/>
    <mergeCell ref="AH15:AH16"/>
    <mergeCell ref="AD15:AD16"/>
    <mergeCell ref="AE34:AE35"/>
    <mergeCell ref="C34:E35"/>
    <mergeCell ref="AE42:AE43"/>
    <mergeCell ref="AF42:AF43"/>
    <mergeCell ref="AG13:AG14"/>
    <mergeCell ref="AI38:AI39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B13:B14"/>
    <mergeCell ref="A34:A35"/>
    <mergeCell ref="B34:B35"/>
    <mergeCell ref="U33:W33"/>
    <mergeCell ref="O33:Q33"/>
    <mergeCell ref="B19:B20"/>
    <mergeCell ref="A19:A20"/>
    <mergeCell ref="A13:A14"/>
    <mergeCell ref="A15:A16"/>
    <mergeCell ref="B15:B16"/>
    <mergeCell ref="AG42:AG43"/>
    <mergeCell ref="AE40:AE41"/>
    <mergeCell ref="AF40:AF41"/>
    <mergeCell ref="AG40:AG41"/>
    <mergeCell ref="L2:N2"/>
    <mergeCell ref="AD13:AD14"/>
    <mergeCell ref="AE13:AE14"/>
    <mergeCell ref="AD34:AD35"/>
    <mergeCell ref="AA2:AC2"/>
    <mergeCell ref="O2:Q2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I33:K33"/>
    <mergeCell ref="AJ44:AJ45"/>
    <mergeCell ref="AH44:AH45"/>
    <mergeCell ref="AI44:AI45"/>
    <mergeCell ref="AA33:AC33"/>
    <mergeCell ref="AD42:AD43"/>
    <mergeCell ref="AH42:AH43"/>
    <mergeCell ref="AI40:AI41"/>
    <mergeCell ref="AJ36:AJ37"/>
    <mergeCell ref="AG38:AG39"/>
    <mergeCell ref="AF44:AF45"/>
    <mergeCell ref="AG44:AG45"/>
    <mergeCell ref="R13:T14"/>
    <mergeCell ref="AF38:AF39"/>
    <mergeCell ref="R33:T33"/>
    <mergeCell ref="U15:W16"/>
    <mergeCell ref="AA19:AC20"/>
    <mergeCell ref="AF19:AF20"/>
    <mergeCell ref="AD19:AD20"/>
    <mergeCell ref="AD40:AD41"/>
    <mergeCell ref="AG50:AG51"/>
    <mergeCell ref="AJ42:AJ43"/>
    <mergeCell ref="AJ61:AJ62"/>
    <mergeCell ref="AD46:AD47"/>
    <mergeCell ref="AE46:AE47"/>
    <mergeCell ref="AF46:AF47"/>
    <mergeCell ref="AI42:AI43"/>
    <mergeCell ref="AG46:AG47"/>
    <mergeCell ref="AD44:AD45"/>
    <mergeCell ref="AE44:AE45"/>
    <mergeCell ref="AJ40:AJ41"/>
    <mergeCell ref="AJ38:AJ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61:A62"/>
    <mergeCell ref="B61:B62"/>
    <mergeCell ref="C61:E62"/>
    <mergeCell ref="AD61:AD62"/>
    <mergeCell ref="AA60:AC60"/>
    <mergeCell ref="C60:E60"/>
    <mergeCell ref="F60:H60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F63:AF64"/>
    <mergeCell ref="AG63:AG64"/>
    <mergeCell ref="AH63:AH64"/>
    <mergeCell ref="AI63:AI64"/>
    <mergeCell ref="AJ63:AJ64"/>
    <mergeCell ref="A65:A66"/>
    <mergeCell ref="B65:B66"/>
    <mergeCell ref="I65:K66"/>
    <mergeCell ref="AD65:AD66"/>
    <mergeCell ref="AE65:AE66"/>
    <mergeCell ref="AF65:AF66"/>
    <mergeCell ref="AG65:AG66"/>
    <mergeCell ref="AH65:AH66"/>
    <mergeCell ref="AI65:AI66"/>
    <mergeCell ref="AJ65:AJ66"/>
    <mergeCell ref="A67:A68"/>
    <mergeCell ref="B67:B68"/>
    <mergeCell ref="L67:N68"/>
    <mergeCell ref="AD67:AD68"/>
    <mergeCell ref="AE67:AE68"/>
    <mergeCell ref="AF67:AF68"/>
    <mergeCell ref="AG67:AG68"/>
    <mergeCell ref="AH67:AH68"/>
    <mergeCell ref="AI67:AI68"/>
    <mergeCell ref="AJ67:AJ68"/>
    <mergeCell ref="A69:A70"/>
    <mergeCell ref="B69:B70"/>
    <mergeCell ref="O69:Q70"/>
    <mergeCell ref="AD69:AD70"/>
    <mergeCell ref="AE69:AE70"/>
    <mergeCell ref="AF69:AF70"/>
    <mergeCell ref="AG69:AG70"/>
    <mergeCell ref="AH69:AH70"/>
    <mergeCell ref="AI69:AI70"/>
    <mergeCell ref="AJ69:AJ70"/>
    <mergeCell ref="A71:A72"/>
    <mergeCell ref="B71:B72"/>
    <mergeCell ref="R71:T72"/>
    <mergeCell ref="AD71:AD72"/>
    <mergeCell ref="AE71:AE72"/>
    <mergeCell ref="AF71:AF72"/>
    <mergeCell ref="AG71:AG72"/>
    <mergeCell ref="AH71:AH72"/>
    <mergeCell ref="AI71:AI72"/>
    <mergeCell ref="AJ71:AJ72"/>
    <mergeCell ref="A73:A74"/>
    <mergeCell ref="B73:B74"/>
    <mergeCell ref="U73:W74"/>
    <mergeCell ref="AD73:AD74"/>
    <mergeCell ref="AE73:AE74"/>
    <mergeCell ref="AF73:AF74"/>
    <mergeCell ref="AG73:AG74"/>
    <mergeCell ref="AH73:AH74"/>
    <mergeCell ref="AI73:AI74"/>
    <mergeCell ref="AJ73:AJ74"/>
    <mergeCell ref="A77:A78"/>
    <mergeCell ref="B77:B78"/>
    <mergeCell ref="AA77:AC78"/>
    <mergeCell ref="AD77:AD78"/>
    <mergeCell ref="AE77:AE78"/>
    <mergeCell ref="AF77:AF78"/>
    <mergeCell ref="AG77:AG78"/>
    <mergeCell ref="AH77:AH78"/>
    <mergeCell ref="AI77:AI78"/>
    <mergeCell ref="AJ77:AJ78"/>
    <mergeCell ref="C91:E91"/>
    <mergeCell ref="F91:H91"/>
    <mergeCell ref="I91:K91"/>
    <mergeCell ref="L91:N91"/>
    <mergeCell ref="O91:Q91"/>
    <mergeCell ref="R91:T91"/>
    <mergeCell ref="U91:W91"/>
    <mergeCell ref="AA91:AC91"/>
    <mergeCell ref="A92:A93"/>
    <mergeCell ref="B92:B93"/>
    <mergeCell ref="C92:E93"/>
    <mergeCell ref="AD92:AD93"/>
    <mergeCell ref="A94:A95"/>
    <mergeCell ref="B94:B95"/>
    <mergeCell ref="F94:H95"/>
    <mergeCell ref="AD94:AD95"/>
    <mergeCell ref="AG94:AG95"/>
    <mergeCell ref="AH94:AH95"/>
    <mergeCell ref="AE92:AE93"/>
    <mergeCell ref="AF92:AF93"/>
    <mergeCell ref="AE94:AE95"/>
    <mergeCell ref="AF94:AF95"/>
    <mergeCell ref="I96:K97"/>
    <mergeCell ref="AD96:AD97"/>
    <mergeCell ref="AG92:AG93"/>
    <mergeCell ref="AH92:AH93"/>
    <mergeCell ref="AE96:AE97"/>
    <mergeCell ref="AI92:AI93"/>
    <mergeCell ref="AJ92:AJ93"/>
    <mergeCell ref="AI96:AI97"/>
    <mergeCell ref="AJ96:AJ97"/>
    <mergeCell ref="AI94:AI95"/>
    <mergeCell ref="AJ94:AJ95"/>
    <mergeCell ref="AF96:AF97"/>
    <mergeCell ref="A98:A99"/>
    <mergeCell ref="B98:B99"/>
    <mergeCell ref="L98:N99"/>
    <mergeCell ref="AD98:AD99"/>
    <mergeCell ref="AE98:AE99"/>
    <mergeCell ref="AF98:AF99"/>
    <mergeCell ref="A96:A97"/>
    <mergeCell ref="B96:B97"/>
    <mergeCell ref="AE100:AE101"/>
    <mergeCell ref="AF100:AF101"/>
    <mergeCell ref="AG98:AG99"/>
    <mergeCell ref="AH98:AH99"/>
    <mergeCell ref="A100:A101"/>
    <mergeCell ref="B100:B101"/>
    <mergeCell ref="O100:Q101"/>
    <mergeCell ref="AD100:AD101"/>
    <mergeCell ref="AI98:AI99"/>
    <mergeCell ref="AJ98:AJ99"/>
    <mergeCell ref="AG96:AG97"/>
    <mergeCell ref="AH96:AH97"/>
    <mergeCell ref="A102:A103"/>
    <mergeCell ref="B102:B103"/>
    <mergeCell ref="R102:T103"/>
    <mergeCell ref="AD102:AD103"/>
    <mergeCell ref="AE102:AE103"/>
    <mergeCell ref="AF102:AF103"/>
    <mergeCell ref="AI100:AI101"/>
    <mergeCell ref="AJ100:AJ101"/>
    <mergeCell ref="AG102:AG103"/>
    <mergeCell ref="AH102:AH103"/>
    <mergeCell ref="AI102:AI103"/>
    <mergeCell ref="AJ102:AJ103"/>
    <mergeCell ref="AG100:AG101"/>
    <mergeCell ref="AH100:AH101"/>
    <mergeCell ref="AI104:AI105"/>
    <mergeCell ref="AJ104:AJ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G104:AG105"/>
    <mergeCell ref="AH104:AH105"/>
    <mergeCell ref="U104:W105"/>
    <mergeCell ref="AD104:AD105"/>
    <mergeCell ref="AE104:AE105"/>
    <mergeCell ref="AF104:AF105"/>
    <mergeCell ref="U118:W118"/>
    <mergeCell ref="AA118:AC118"/>
    <mergeCell ref="C118:E118"/>
    <mergeCell ref="F118:H118"/>
    <mergeCell ref="I118:K118"/>
    <mergeCell ref="L118:N118"/>
    <mergeCell ref="O118:Q118"/>
    <mergeCell ref="R118:T118"/>
    <mergeCell ref="AG119:AG120"/>
    <mergeCell ref="AH119:AH120"/>
    <mergeCell ref="AI108:AI109"/>
    <mergeCell ref="AJ108:AJ109"/>
    <mergeCell ref="AI119:AI120"/>
    <mergeCell ref="AJ119:AJ120"/>
    <mergeCell ref="AG108:AG109"/>
    <mergeCell ref="AH108:AH109"/>
    <mergeCell ref="AE119:AE120"/>
    <mergeCell ref="AF119:AF120"/>
    <mergeCell ref="A119:A120"/>
    <mergeCell ref="B119:B120"/>
    <mergeCell ref="C119:E120"/>
    <mergeCell ref="AD119:AD120"/>
    <mergeCell ref="F121:H122"/>
    <mergeCell ref="AD121:AD122"/>
    <mergeCell ref="I123:K124"/>
    <mergeCell ref="AD123:AD124"/>
    <mergeCell ref="A123:A124"/>
    <mergeCell ref="B123:B124"/>
    <mergeCell ref="A121:A122"/>
    <mergeCell ref="B121:B122"/>
    <mergeCell ref="AI123:AI124"/>
    <mergeCell ref="AJ123:AJ124"/>
    <mergeCell ref="AG121:AG122"/>
    <mergeCell ref="AH121:AH122"/>
    <mergeCell ref="AE123:AE124"/>
    <mergeCell ref="AF123:AF124"/>
    <mergeCell ref="AE121:AE122"/>
    <mergeCell ref="AF121:AF122"/>
    <mergeCell ref="A125:A126"/>
    <mergeCell ref="B125:B126"/>
    <mergeCell ref="AI121:AI122"/>
    <mergeCell ref="AJ121:AJ122"/>
    <mergeCell ref="L125:N126"/>
    <mergeCell ref="AD125:AD126"/>
    <mergeCell ref="AE125:AE126"/>
    <mergeCell ref="AF125:AF126"/>
    <mergeCell ref="AG123:AG124"/>
    <mergeCell ref="AH123:AH124"/>
    <mergeCell ref="A127:A128"/>
    <mergeCell ref="B127:B128"/>
    <mergeCell ref="O127:Q128"/>
    <mergeCell ref="AD127:AD128"/>
    <mergeCell ref="AE127:AE128"/>
    <mergeCell ref="AF127:AF128"/>
    <mergeCell ref="AG125:AG126"/>
    <mergeCell ref="AH125:AH126"/>
    <mergeCell ref="AG127:AG128"/>
    <mergeCell ref="AH127:AH128"/>
    <mergeCell ref="AI125:AI126"/>
    <mergeCell ref="AJ125:AJ126"/>
    <mergeCell ref="AI127:AI128"/>
    <mergeCell ref="AJ127:AJ128"/>
    <mergeCell ref="A129:A130"/>
    <mergeCell ref="B129:B130"/>
    <mergeCell ref="R129:T130"/>
    <mergeCell ref="AD129:AD130"/>
    <mergeCell ref="AE129:AE130"/>
    <mergeCell ref="AF129:AF130"/>
    <mergeCell ref="AG129:AG130"/>
    <mergeCell ref="AH129:AH130"/>
    <mergeCell ref="AI129:AI130"/>
    <mergeCell ref="AJ129:AJ130"/>
    <mergeCell ref="AI131:AI132"/>
    <mergeCell ref="AJ131:AJ132"/>
    <mergeCell ref="A135:A136"/>
    <mergeCell ref="B135:B136"/>
    <mergeCell ref="AA135:AC136"/>
    <mergeCell ref="AD135:AD136"/>
    <mergeCell ref="AE135:AE136"/>
    <mergeCell ref="AF135:AF136"/>
    <mergeCell ref="A131:A132"/>
    <mergeCell ref="B131:B132"/>
    <mergeCell ref="AG131:AG132"/>
    <mergeCell ref="AH131:AH132"/>
    <mergeCell ref="U131:W132"/>
    <mergeCell ref="AD131:AD132"/>
    <mergeCell ref="AE131:AE132"/>
    <mergeCell ref="AF131:AF132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G150:AG151"/>
    <mergeCell ref="AH150:AH151"/>
    <mergeCell ref="AI135:AI136"/>
    <mergeCell ref="AJ135:AJ136"/>
    <mergeCell ref="AI150:AI151"/>
    <mergeCell ref="AJ150:AJ151"/>
    <mergeCell ref="AG135:AG136"/>
    <mergeCell ref="AH135:AH136"/>
    <mergeCell ref="AE150:AE151"/>
    <mergeCell ref="AF150:AF151"/>
    <mergeCell ref="A150:A151"/>
    <mergeCell ref="B150:B151"/>
    <mergeCell ref="C150:E151"/>
    <mergeCell ref="AD150:AD151"/>
    <mergeCell ref="F152:H153"/>
    <mergeCell ref="AD152:AD153"/>
    <mergeCell ref="I154:K155"/>
    <mergeCell ref="AD154:AD155"/>
    <mergeCell ref="A154:A155"/>
    <mergeCell ref="B154:B155"/>
    <mergeCell ref="A152:A153"/>
    <mergeCell ref="B152:B153"/>
    <mergeCell ref="AI154:AI155"/>
    <mergeCell ref="AJ154:AJ155"/>
    <mergeCell ref="AG152:AG153"/>
    <mergeCell ref="AH152:AH153"/>
    <mergeCell ref="AE154:AE155"/>
    <mergeCell ref="AF154:AF155"/>
    <mergeCell ref="AE152:AE153"/>
    <mergeCell ref="AF152:AF153"/>
    <mergeCell ref="A156:A157"/>
    <mergeCell ref="B156:B157"/>
    <mergeCell ref="AI152:AI153"/>
    <mergeCell ref="AJ152:AJ153"/>
    <mergeCell ref="L156:N157"/>
    <mergeCell ref="AD156:AD157"/>
    <mergeCell ref="AE156:AE157"/>
    <mergeCell ref="AF156:AF157"/>
    <mergeCell ref="AG154:AG155"/>
    <mergeCell ref="AH154:AH155"/>
    <mergeCell ref="A158:A159"/>
    <mergeCell ref="B158:B159"/>
    <mergeCell ref="O158:Q159"/>
    <mergeCell ref="AD158:AD159"/>
    <mergeCell ref="AE158:AE159"/>
    <mergeCell ref="AF158:AF159"/>
    <mergeCell ref="AG156:AG157"/>
    <mergeCell ref="AH156:AH157"/>
    <mergeCell ref="AG158:AG159"/>
    <mergeCell ref="AH158:AH159"/>
    <mergeCell ref="AI156:AI157"/>
    <mergeCell ref="AJ156:AJ157"/>
    <mergeCell ref="AI158:AI159"/>
    <mergeCell ref="AJ158:AJ159"/>
    <mergeCell ref="AI160:AI161"/>
    <mergeCell ref="AJ160:AJ161"/>
    <mergeCell ref="AI162:AI163"/>
    <mergeCell ref="AJ162:AJ163"/>
    <mergeCell ref="A160:A161"/>
    <mergeCell ref="B160:B161"/>
    <mergeCell ref="R160:T161"/>
    <mergeCell ref="AD160:AD161"/>
    <mergeCell ref="AE160:AE161"/>
    <mergeCell ref="AF160:AF161"/>
    <mergeCell ref="A166:A167"/>
    <mergeCell ref="B166:B167"/>
    <mergeCell ref="AA166:AC167"/>
    <mergeCell ref="AD166:AD167"/>
    <mergeCell ref="AE166:AE167"/>
    <mergeCell ref="AF166:AF167"/>
    <mergeCell ref="A162:A163"/>
    <mergeCell ref="B162:B163"/>
    <mergeCell ref="AG162:AG163"/>
    <mergeCell ref="AH162:AH163"/>
    <mergeCell ref="U162:W163"/>
    <mergeCell ref="AD162:AD163"/>
    <mergeCell ref="AE162:AE163"/>
    <mergeCell ref="AF162:AF163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G177:AG178"/>
    <mergeCell ref="AH177:AH178"/>
    <mergeCell ref="AI166:AI167"/>
    <mergeCell ref="AJ166:AJ167"/>
    <mergeCell ref="AI177:AI178"/>
    <mergeCell ref="AJ177:AJ178"/>
    <mergeCell ref="AG166:AG167"/>
    <mergeCell ref="AH166:AH167"/>
    <mergeCell ref="AE177:AE178"/>
    <mergeCell ref="AF177:AF178"/>
    <mergeCell ref="A177:A178"/>
    <mergeCell ref="B177:B178"/>
    <mergeCell ref="C177:E178"/>
    <mergeCell ref="AD177:AD178"/>
    <mergeCell ref="F179:H180"/>
    <mergeCell ref="AD179:AD180"/>
    <mergeCell ref="I181:K182"/>
    <mergeCell ref="AD181:AD182"/>
    <mergeCell ref="A181:A182"/>
    <mergeCell ref="B181:B182"/>
    <mergeCell ref="A179:A180"/>
    <mergeCell ref="B179:B180"/>
    <mergeCell ref="AG179:AG180"/>
    <mergeCell ref="AH179:AH180"/>
    <mergeCell ref="AE181:AE182"/>
    <mergeCell ref="AF181:AF182"/>
    <mergeCell ref="AE179:AE180"/>
    <mergeCell ref="AF179:AF180"/>
    <mergeCell ref="AI179:AI180"/>
    <mergeCell ref="AJ179:AJ180"/>
    <mergeCell ref="L183:N184"/>
    <mergeCell ref="AD183:AD184"/>
    <mergeCell ref="AE183:AE184"/>
    <mergeCell ref="AF183:AF184"/>
    <mergeCell ref="AG181:AG182"/>
    <mergeCell ref="AH181:AH182"/>
    <mergeCell ref="AI181:AI182"/>
    <mergeCell ref="AJ181:AJ182"/>
    <mergeCell ref="AI183:AI184"/>
    <mergeCell ref="AJ183:AJ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I193:AI194"/>
    <mergeCell ref="A187:A188"/>
    <mergeCell ref="B187:B188"/>
    <mergeCell ref="R187:T188"/>
    <mergeCell ref="AD187:AD188"/>
    <mergeCell ref="AE187:AE188"/>
    <mergeCell ref="AF187:AF188"/>
    <mergeCell ref="AG187:AG188"/>
    <mergeCell ref="AH187:AH188"/>
    <mergeCell ref="AJ189:AJ190"/>
    <mergeCell ref="AI185:AI186"/>
    <mergeCell ref="AJ185:AJ186"/>
    <mergeCell ref="AI187:AI188"/>
    <mergeCell ref="AJ187:AJ188"/>
    <mergeCell ref="AE189:AE190"/>
    <mergeCell ref="AF189:AF190"/>
    <mergeCell ref="AG185:AG186"/>
    <mergeCell ref="AH185:AH186"/>
    <mergeCell ref="AJ193:AJ194"/>
    <mergeCell ref="A189:A190"/>
    <mergeCell ref="B189:B190"/>
    <mergeCell ref="U189:W190"/>
    <mergeCell ref="AD189:AD190"/>
    <mergeCell ref="A193:A194"/>
    <mergeCell ref="B193:B194"/>
    <mergeCell ref="AI191:AI192"/>
    <mergeCell ref="AJ191:AJ192"/>
    <mergeCell ref="AD193:AD194"/>
    <mergeCell ref="O207:Q207"/>
    <mergeCell ref="R207:T207"/>
    <mergeCell ref="U207:W207"/>
    <mergeCell ref="AA207:AC207"/>
    <mergeCell ref="AG193:AG194"/>
    <mergeCell ref="AH193:AH194"/>
    <mergeCell ref="AE193:AE194"/>
    <mergeCell ref="AF193:AF194"/>
    <mergeCell ref="X207:Z207"/>
    <mergeCell ref="AA193:AC194"/>
    <mergeCell ref="F210:H211"/>
    <mergeCell ref="AD210:AD211"/>
    <mergeCell ref="AI208:AI209"/>
    <mergeCell ref="AJ208:AJ209"/>
    <mergeCell ref="AG208:AG209"/>
    <mergeCell ref="AH208:AH209"/>
    <mergeCell ref="AJ210:AJ211"/>
    <mergeCell ref="AD208:AD209"/>
    <mergeCell ref="A208:A209"/>
    <mergeCell ref="B208:B209"/>
    <mergeCell ref="C207:E207"/>
    <mergeCell ref="F207:H207"/>
    <mergeCell ref="C208:E209"/>
    <mergeCell ref="AI210:AI211"/>
    <mergeCell ref="I207:K207"/>
    <mergeCell ref="L207:N207"/>
    <mergeCell ref="AE208:AE209"/>
    <mergeCell ref="AF208:AF209"/>
    <mergeCell ref="AE212:AE213"/>
    <mergeCell ref="AF212:AF213"/>
    <mergeCell ref="AG212:AG213"/>
    <mergeCell ref="AH212:AH213"/>
    <mergeCell ref="AG210:AG211"/>
    <mergeCell ref="AH210:AH211"/>
    <mergeCell ref="AE210:AE211"/>
    <mergeCell ref="AF210:AF211"/>
    <mergeCell ref="A216:A217"/>
    <mergeCell ref="B216:B217"/>
    <mergeCell ref="A212:A213"/>
    <mergeCell ref="B212:B213"/>
    <mergeCell ref="I212:K213"/>
    <mergeCell ref="AD212:AD213"/>
    <mergeCell ref="L214:N215"/>
    <mergeCell ref="AD214:AD215"/>
    <mergeCell ref="AI212:AI213"/>
    <mergeCell ref="AJ212:AJ213"/>
    <mergeCell ref="AI216:AI217"/>
    <mergeCell ref="AJ216:AJ217"/>
    <mergeCell ref="AI214:AI215"/>
    <mergeCell ref="AJ214:AJ215"/>
    <mergeCell ref="AG214:AG215"/>
    <mergeCell ref="AH214:AH215"/>
    <mergeCell ref="AG216:AG217"/>
    <mergeCell ref="AH216:AH217"/>
    <mergeCell ref="AE214:AE215"/>
    <mergeCell ref="AF214:AF215"/>
    <mergeCell ref="AI218:AI219"/>
    <mergeCell ref="AJ218:AJ219"/>
    <mergeCell ref="AG218:AG219"/>
    <mergeCell ref="AH218:AH219"/>
    <mergeCell ref="O216:Q217"/>
    <mergeCell ref="AD216:AD217"/>
    <mergeCell ref="AE218:AE219"/>
    <mergeCell ref="AF218:AF219"/>
    <mergeCell ref="AE216:AE217"/>
    <mergeCell ref="AF216:AF217"/>
    <mergeCell ref="A218:A219"/>
    <mergeCell ref="B218:B219"/>
    <mergeCell ref="R218:T219"/>
    <mergeCell ref="AD218:AD219"/>
    <mergeCell ref="A220:A221"/>
    <mergeCell ref="B220:B221"/>
    <mergeCell ref="AG220:AG221"/>
    <mergeCell ref="AH220:AH221"/>
    <mergeCell ref="AI220:AI221"/>
    <mergeCell ref="AJ220:AJ221"/>
    <mergeCell ref="U220:W221"/>
    <mergeCell ref="AD220:AD221"/>
    <mergeCell ref="AE220:AE221"/>
    <mergeCell ref="AF220:AF221"/>
    <mergeCell ref="AI224:AI225"/>
    <mergeCell ref="AJ224:AJ225"/>
    <mergeCell ref="AA224:AC225"/>
    <mergeCell ref="AD224:AD225"/>
    <mergeCell ref="AG224:AG225"/>
    <mergeCell ref="AH224:AH225"/>
    <mergeCell ref="AE224:AE225"/>
    <mergeCell ref="AF224:AF225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X2:Z2"/>
    <mergeCell ref="X17:Z18"/>
    <mergeCell ref="X33:Z33"/>
    <mergeCell ref="AD17:AD18"/>
    <mergeCell ref="AE17:AE18"/>
    <mergeCell ref="AF17:AF18"/>
    <mergeCell ref="AE15:AE16"/>
    <mergeCell ref="AF15:AF16"/>
    <mergeCell ref="AF11:AF12"/>
    <mergeCell ref="AF13:AF14"/>
    <mergeCell ref="B164:B165"/>
    <mergeCell ref="X60:Z60"/>
    <mergeCell ref="X91:Z91"/>
    <mergeCell ref="X118:Z118"/>
    <mergeCell ref="AI17:AI18"/>
    <mergeCell ref="AJ17:AJ18"/>
    <mergeCell ref="AG17:AG18"/>
    <mergeCell ref="AH17:AH18"/>
    <mergeCell ref="AG160:AG161"/>
    <mergeCell ref="AH160:AH161"/>
    <mergeCell ref="B249:B250"/>
    <mergeCell ref="A48:A49"/>
    <mergeCell ref="A75:A76"/>
    <mergeCell ref="A106:A107"/>
    <mergeCell ref="A133:A134"/>
    <mergeCell ref="A164:A165"/>
    <mergeCell ref="A191:A192"/>
    <mergeCell ref="A222:A223"/>
    <mergeCell ref="A249:A250"/>
    <mergeCell ref="B106:B107"/>
    <mergeCell ref="A224:A225"/>
    <mergeCell ref="X48:Z49"/>
    <mergeCell ref="X75:Z76"/>
    <mergeCell ref="X106:Z107"/>
    <mergeCell ref="X133:Z134"/>
    <mergeCell ref="X164:Z165"/>
    <mergeCell ref="X191:Z192"/>
    <mergeCell ref="X222:Z223"/>
    <mergeCell ref="B224:B225"/>
    <mergeCell ref="B133:B134"/>
    <mergeCell ref="X249:Z250"/>
    <mergeCell ref="AD48:AD49"/>
    <mergeCell ref="AE48:AE49"/>
    <mergeCell ref="AF48:AF49"/>
    <mergeCell ref="AG48:AG49"/>
    <mergeCell ref="AD106:AD107"/>
    <mergeCell ref="AE106:AE107"/>
    <mergeCell ref="AF106:AF107"/>
    <mergeCell ref="AG106:AG107"/>
    <mergeCell ref="AD164:AD165"/>
    <mergeCell ref="AH48:AH49"/>
    <mergeCell ref="AI48:AI49"/>
    <mergeCell ref="AJ48:AJ49"/>
    <mergeCell ref="AD75:AD76"/>
    <mergeCell ref="AE75:AE76"/>
    <mergeCell ref="AF75:AF76"/>
    <mergeCell ref="AG75:AG76"/>
    <mergeCell ref="AH75:AH76"/>
    <mergeCell ref="AI75:AI76"/>
    <mergeCell ref="AJ75:AJ76"/>
    <mergeCell ref="AH106:AH107"/>
    <mergeCell ref="AI106:AI107"/>
    <mergeCell ref="AJ106:AJ107"/>
    <mergeCell ref="AD133:AD134"/>
    <mergeCell ref="AE133:AE134"/>
    <mergeCell ref="AF133:AF134"/>
    <mergeCell ref="AG133:AG134"/>
    <mergeCell ref="AH133:AH134"/>
    <mergeCell ref="AI133:AI134"/>
    <mergeCell ref="AJ133:AJ134"/>
    <mergeCell ref="AE164:AE165"/>
    <mergeCell ref="AF164:AF165"/>
    <mergeCell ref="AG164:AG165"/>
    <mergeCell ref="AH164:AH165"/>
    <mergeCell ref="AI164:AI165"/>
    <mergeCell ref="AG189:AG190"/>
    <mergeCell ref="AH189:AH190"/>
    <mergeCell ref="AI189:AI190"/>
    <mergeCell ref="AG183:AG184"/>
    <mergeCell ref="AH183:AH184"/>
    <mergeCell ref="AF222:AF223"/>
    <mergeCell ref="AG222:AG223"/>
    <mergeCell ref="AH222:AH223"/>
    <mergeCell ref="AI222:AI223"/>
    <mergeCell ref="AJ164:AJ165"/>
    <mergeCell ref="AD191:AD192"/>
    <mergeCell ref="AE191:AE192"/>
    <mergeCell ref="AF191:AF192"/>
    <mergeCell ref="AG191:AG192"/>
    <mergeCell ref="AH191:AH192"/>
    <mergeCell ref="AJ222:AJ223"/>
    <mergeCell ref="AD249:AD250"/>
    <mergeCell ref="AE249:AE250"/>
    <mergeCell ref="AF249:AF250"/>
    <mergeCell ref="AG249:AG250"/>
    <mergeCell ref="AH249:AH250"/>
    <mergeCell ref="AI249:AI250"/>
    <mergeCell ref="AJ249:AJ250"/>
    <mergeCell ref="AD222:AD223"/>
    <mergeCell ref="AE222:AE223"/>
  </mergeCells>
  <printOptions/>
  <pageMargins left="0" right="0" top="0.984251968503937" bottom="0" header="0.5118110236220472" footer="0.5118110236220472"/>
  <pageSetup horizontalDpi="300" verticalDpi="300" orientation="portrait" paperSize="9" scale="74" r:id="rId1"/>
  <rowBreaks count="2" manualBreakCount="2">
    <brk id="56" max="3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zoomScale="75" zoomScaleNormal="75" zoomScalePageLayoutView="0" workbookViewId="0" topLeftCell="A77">
      <selection activeCell="J184" sqref="J18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42</v>
      </c>
    </row>
    <row r="3" spans="1:12" ht="13.5" customHeight="1">
      <c r="A3" s="5">
        <v>1</v>
      </c>
      <c r="B3" s="28" t="str">
        <f>IF(A3="","",VLOOKUP(A3,データ２!$A$2:$B$162,2))</f>
        <v>レッドサンズ</v>
      </c>
      <c r="C3" s="5">
        <v>3</v>
      </c>
      <c r="D3" s="28" t="str">
        <f>IF(C3="","",VLOOKUP(C3,データ２!$A$2:$B$162,2))</f>
        <v>新宿ドリーム</v>
      </c>
      <c r="E3" s="5">
        <v>1</v>
      </c>
      <c r="F3" s="28" t="str">
        <f>IF(E3="","",VLOOKUP(E3,データ２!$A$2:$B$162,2))</f>
        <v>レッドサンズ</v>
      </c>
      <c r="G3" s="5">
        <v>1</v>
      </c>
      <c r="H3" s="28" t="str">
        <f>IF(G3="","",VLOOKUP(G3,データ２!$A$2:$B$162,2))</f>
        <v>レッドサンズ</v>
      </c>
      <c r="I3" s="5">
        <v>1</v>
      </c>
      <c r="J3" s="28" t="str">
        <f>IF(I3="","",VLOOKUP(I3,データ２!$A$2:$B$162,2))</f>
        <v>レッドサンズ</v>
      </c>
      <c r="K3" s="5">
        <v>6</v>
      </c>
      <c r="L3" s="28" t="str">
        <f>IF(K3="","",VLOOKUP(K3,データ２!$A$2:$B$162,2))</f>
        <v>入谷レッズ</v>
      </c>
    </row>
    <row r="4" spans="1:12" ht="13.5" customHeight="1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321</v>
      </c>
      <c r="L4" s="29"/>
    </row>
    <row r="5" spans="1:12" ht="13.5" customHeight="1">
      <c r="A5" s="6">
        <v>9</v>
      </c>
      <c r="B5" s="30" t="str">
        <f>IF(A5="","",VLOOKUP(A5,データ２!$A$2:$B$162,2))</f>
        <v>八潮ドリームキッズ</v>
      </c>
      <c r="C5" s="6">
        <v>6</v>
      </c>
      <c r="D5" s="30" t="str">
        <f>IF(C5="","",VLOOKUP(C5,データ２!$A$2:$B$162,2))</f>
        <v>入谷レッズ</v>
      </c>
      <c r="E5" s="6">
        <v>7</v>
      </c>
      <c r="F5" s="30" t="str">
        <f>IF(E5="","",VLOOKUP(E5,データ２!$A$2:$B$162,2))</f>
        <v>葛飾アニマルズ</v>
      </c>
      <c r="G5" s="6">
        <v>6</v>
      </c>
      <c r="H5" s="30" t="str">
        <f>IF(G5="","",VLOOKUP(G5,データ２!$A$2:$B$162,2))</f>
        <v>入谷レッズ</v>
      </c>
      <c r="I5" s="6">
        <v>5</v>
      </c>
      <c r="J5" s="30" t="str">
        <f>IF(I5="","",VLOOKUP(I5,データ２!$A$2:$B$162,2))</f>
        <v>興宮ファイターズ</v>
      </c>
      <c r="K5" s="6">
        <v>9</v>
      </c>
      <c r="L5" s="30" t="str">
        <f>IF(K5="","",VLOOKUP(K5,データ２!$A$2:$B$162,2))</f>
        <v>八潮ドリームキッズ</v>
      </c>
    </row>
    <row r="6" spans="1:12" ht="13.5" customHeight="1">
      <c r="A6" s="5">
        <v>2</v>
      </c>
      <c r="B6" s="28" t="str">
        <f>IF(A6="","",VLOOKUP(A6,データ２!$A$2:$B$162,2))</f>
        <v>高輪クラブ</v>
      </c>
      <c r="C6" s="5">
        <v>4</v>
      </c>
      <c r="D6" s="28" t="str">
        <f>IF(C6="","",VLOOKUP(C6,データ２!$A$2:$B$162,2))</f>
        <v>赤塚アントラーズ</v>
      </c>
      <c r="E6" s="5">
        <v>2</v>
      </c>
      <c r="F6" s="28" t="str">
        <f>IF(E6="","",VLOOKUP(E6,データ２!$A$2:$B$162,2))</f>
        <v>高輪クラブ</v>
      </c>
      <c r="G6" s="5">
        <v>2</v>
      </c>
      <c r="H6" s="28" t="str">
        <f>IF(G6="","",VLOOKUP(G6,データ２!$A$2:$B$162,2))</f>
        <v>高輪クラブ</v>
      </c>
      <c r="I6" s="5">
        <v>2</v>
      </c>
      <c r="J6" s="28" t="str">
        <f>IF(I6="","",VLOOKUP(I6,データ２!$A$2:$B$162,2))</f>
        <v>高輪クラブ</v>
      </c>
      <c r="K6" s="5">
        <v>7</v>
      </c>
      <c r="L6" s="28" t="str">
        <f>IF(K6="","",VLOOKUP(K6,データ２!$A$2:$B$162,2))</f>
        <v>葛飾アニマルズ</v>
      </c>
    </row>
    <row r="7" spans="1:12" ht="13.5" customHeight="1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322</v>
      </c>
      <c r="L7" s="29"/>
    </row>
    <row r="8" spans="1:12" ht="13.5" customHeight="1">
      <c r="A8" s="6">
        <v>8</v>
      </c>
      <c r="B8" s="30" t="str">
        <f>IF(A8="","",VLOOKUP(A8,データ２!$A$2:$B$162,2))</f>
        <v>出雲ライオンズ</v>
      </c>
      <c r="C8" s="6">
        <v>5</v>
      </c>
      <c r="D8" s="30" t="str">
        <f>IF(C8="","",VLOOKUP(C8,データ２!$A$2:$B$162,2))</f>
        <v>興宮ファイターズ</v>
      </c>
      <c r="E8" s="6">
        <v>6</v>
      </c>
      <c r="F8" s="30" t="str">
        <f>IF(E8="","",VLOOKUP(E8,データ２!$A$2:$B$162,2))</f>
        <v>入谷レッズ</v>
      </c>
      <c r="G8" s="6">
        <v>5</v>
      </c>
      <c r="H8" s="30" t="str">
        <f>IF(G8="","",VLOOKUP(G8,データ２!$A$2:$B$162,2))</f>
        <v>興宮ファイターズ</v>
      </c>
      <c r="I8" s="6">
        <v>4</v>
      </c>
      <c r="J8" s="30" t="str">
        <f>IF(I8="","",VLOOKUP(I8,データ２!$A$2:$B$162,2))</f>
        <v>赤塚アントラーズ</v>
      </c>
      <c r="K8" s="6">
        <v>8</v>
      </c>
      <c r="L8" s="30" t="str">
        <f>IF(K8="","",VLOOKUP(K8,データ２!$A$2:$B$162,2))</f>
        <v>出雲ライオンズ</v>
      </c>
    </row>
    <row r="9" spans="1:12" ht="13.5" customHeight="1">
      <c r="A9" s="5">
        <v>3</v>
      </c>
      <c r="B9" s="28" t="str">
        <f>IF(A9="","",VLOOKUP(A9,データ２!$A$2:$B$162,2))</f>
        <v>新宿ドリーム</v>
      </c>
      <c r="C9" s="5">
        <v>2</v>
      </c>
      <c r="D9" s="28" t="str">
        <f>IF(C9="","",VLOOKUP(C9,データ２!$A$2:$B$162,2))</f>
        <v>高輪クラブ</v>
      </c>
      <c r="E9" s="5">
        <v>3</v>
      </c>
      <c r="F9" s="28" t="str">
        <f>IF(E9="","",VLOOKUP(E9,データ２!$A$2:$B$162,2))</f>
        <v>新宿ドリーム</v>
      </c>
      <c r="G9" s="5">
        <v>3</v>
      </c>
      <c r="H9" s="28" t="str">
        <f>IF(G9="","",VLOOKUP(G9,データ２!$A$2:$B$162,2))</f>
        <v>新宿ドリーム</v>
      </c>
      <c r="I9" s="5">
        <v>5</v>
      </c>
      <c r="J9" s="28" t="str">
        <f>IF(I9="","",VLOOKUP(I9,データ２!$A$2:$B$162,2))</f>
        <v>興宮ファイターズ</v>
      </c>
      <c r="K9" s="5">
        <v>1</v>
      </c>
      <c r="L9" s="28" t="str">
        <f>IF(K9="","",VLOOKUP(K9,データ２!$A$2:$B$162,2))</f>
        <v>レッドサンズ</v>
      </c>
    </row>
    <row r="10" spans="1:12" ht="13.5" customHeight="1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323</v>
      </c>
      <c r="L10" s="29"/>
    </row>
    <row r="11" spans="1:12" ht="13.5" customHeight="1">
      <c r="A11" s="6">
        <v>7</v>
      </c>
      <c r="B11" s="30" t="str">
        <f>IF(A11="","",VLOOKUP(A11,データ２!$A$2:$B$162,2))</f>
        <v>葛飾アニマルズ</v>
      </c>
      <c r="C11" s="6">
        <v>9</v>
      </c>
      <c r="D11" s="30" t="str">
        <f>IF(C11="","",VLOOKUP(C11,データ２!$A$2:$B$162,2))</f>
        <v>八潮ドリームキッズ</v>
      </c>
      <c r="E11" s="6">
        <v>5</v>
      </c>
      <c r="F11" s="30" t="str">
        <f>IF(E11="","",VLOOKUP(E11,データ２!$A$2:$B$162,2))</f>
        <v>興宮ファイターズ</v>
      </c>
      <c r="G11" s="6">
        <v>4</v>
      </c>
      <c r="H11" s="30" t="str">
        <f>IF(G11="","",VLOOKUP(G11,データ２!$A$2:$B$162,2))</f>
        <v>赤塚アントラーズ</v>
      </c>
      <c r="I11" s="6">
        <v>9</v>
      </c>
      <c r="J11" s="30" t="str">
        <f>IF(I11="","",VLOOKUP(I11,データ２!$A$2:$B$162,2))</f>
        <v>八潮ドリームキッズ</v>
      </c>
      <c r="K11" s="6">
        <v>3</v>
      </c>
      <c r="L11" s="30" t="str">
        <f>IF(K11="","",VLOOKUP(K11,データ２!$A$2:$B$162,2))</f>
        <v>新宿ドリーム</v>
      </c>
    </row>
    <row r="12" spans="1:12" ht="13.5" customHeight="1">
      <c r="A12" s="5">
        <v>4</v>
      </c>
      <c r="B12" s="28" t="str">
        <f>IF(A12="","",VLOOKUP(A12,データ２!$A$2:$B$162,2))</f>
        <v>赤塚アントラーズ</v>
      </c>
      <c r="C12" s="5">
        <v>3</v>
      </c>
      <c r="D12" s="28" t="str">
        <f>IF(C12="","",VLOOKUP(C12,データ２!$A$2:$B$162,2))</f>
        <v>新宿ドリーム</v>
      </c>
      <c r="E12" s="5">
        <v>3</v>
      </c>
      <c r="F12" s="28" t="str">
        <f>IF(E12="","",VLOOKUP(E12,データ２!$A$2:$B$162,2))</f>
        <v>新宿ドリーム</v>
      </c>
      <c r="G12" s="5">
        <v>4</v>
      </c>
      <c r="H12" s="28" t="str">
        <f>IF(G12="","",VLOOKUP(G12,データ２!$A$2:$B$162,2))</f>
        <v>赤塚アントラーズ</v>
      </c>
      <c r="I12" s="5">
        <v>6</v>
      </c>
      <c r="J12" s="28" t="str">
        <f>IF(I12="","",VLOOKUP(I12,データ２!$A$2:$B$162,2))</f>
        <v>入谷レッズ</v>
      </c>
      <c r="K12" s="5">
        <v>7</v>
      </c>
      <c r="L12" s="28" t="str">
        <f>IF(K12="","",VLOOKUP(K12,データ２!$A$2:$B$162,2))</f>
        <v>葛飾アニマルズ</v>
      </c>
    </row>
    <row r="13" spans="1:12" ht="13.5" customHeight="1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324</v>
      </c>
      <c r="L13" s="29"/>
    </row>
    <row r="14" spans="1:12" ht="13.5" customHeight="1">
      <c r="A14" s="6">
        <v>6</v>
      </c>
      <c r="B14" s="30" t="str">
        <f>IF(A14="","",VLOOKUP(A14,データ２!$A$2:$B$162,2))</f>
        <v>入谷レッズ</v>
      </c>
      <c r="C14" s="6">
        <v>8</v>
      </c>
      <c r="D14" s="30" t="str">
        <f>IF(C14="","",VLOOKUP(C14,データ２!$A$2:$B$162,2))</f>
        <v>出雲ライオンズ</v>
      </c>
      <c r="E14" s="6">
        <v>9</v>
      </c>
      <c r="F14" s="30" t="str">
        <f>IF(E14="","",VLOOKUP(E14,データ２!$A$2:$B$162,2))</f>
        <v>八潮ドリームキッズ</v>
      </c>
      <c r="G14" s="6">
        <v>9</v>
      </c>
      <c r="H14" s="30" t="str">
        <f>IF(G14="","",VLOOKUP(G14,データ２!$A$2:$B$162,2))</f>
        <v>八潮ドリームキッズ</v>
      </c>
      <c r="I14" s="6">
        <v>8</v>
      </c>
      <c r="J14" s="30" t="str">
        <f>IF(I14="","",VLOOKUP(I14,データ２!$A$2:$B$162,2))</f>
        <v>出雲ライオンズ</v>
      </c>
      <c r="K14" s="6">
        <v>9</v>
      </c>
      <c r="L14" s="30" t="str">
        <f>IF(K14="","",VLOOKUP(K14,データ２!$A$2:$B$162,2))</f>
        <v>八潮ドリームキッズ</v>
      </c>
    </row>
    <row r="15" spans="1:12" ht="13.5" customHeight="1">
      <c r="A15" s="5">
        <v>1</v>
      </c>
      <c r="B15" s="28" t="str">
        <f>IF(A15="","",VLOOKUP(A15,データ２!$A$2:$B$162,2))</f>
        <v>レッドサンズ</v>
      </c>
      <c r="C15" s="5">
        <v>4</v>
      </c>
      <c r="D15" s="28" t="str">
        <f>IF(C15="","",VLOOKUP(C15,データ２!$A$2:$B$162,2))</f>
        <v>赤塚アントラーズ</v>
      </c>
      <c r="E15" s="5">
        <v>4</v>
      </c>
      <c r="F15" s="28" t="str">
        <f>IF(E15="","",VLOOKUP(E15,データ２!$A$2:$B$162,2))</f>
        <v>赤塚アントラーズ</v>
      </c>
      <c r="G15" s="5">
        <v>5</v>
      </c>
      <c r="H15" s="28" t="str">
        <f>IF(G15="","",VLOOKUP(G15,データ２!$A$2:$B$162,2))</f>
        <v>興宮ファイターズ</v>
      </c>
      <c r="I15" s="5">
        <v>1</v>
      </c>
      <c r="J15" s="28" t="str">
        <f>IF(I15="","",VLOOKUP(I15,データ２!$A$2:$B$162,2))</f>
        <v>レッドサンズ</v>
      </c>
      <c r="K15" s="5">
        <v>1</v>
      </c>
      <c r="L15" s="28" t="str">
        <f>IF(K15="","",VLOOKUP(K15,データ２!$A$2:$B$162,2))</f>
        <v>レッドサンズ</v>
      </c>
    </row>
    <row r="16" spans="1:12" ht="13.5" customHeight="1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319</v>
      </c>
      <c r="J16" s="29"/>
      <c r="K16" s="17" t="s">
        <v>325</v>
      </c>
      <c r="L16" s="29"/>
    </row>
    <row r="17" spans="1:12" ht="13.5" customHeight="1">
      <c r="A17" s="6">
        <v>8</v>
      </c>
      <c r="B17" s="30" t="str">
        <f>IF(A17="","",VLOOKUP(A17,データ２!$A$2:$B$162,2))</f>
        <v>出雲ライオンズ</v>
      </c>
      <c r="C17" s="6">
        <v>7</v>
      </c>
      <c r="D17" s="30" t="str">
        <f>IF(C17="","",VLOOKUP(C17,データ２!$A$2:$B$162,2))</f>
        <v>葛飾アニマルズ</v>
      </c>
      <c r="E17" s="6">
        <v>8</v>
      </c>
      <c r="F17" s="30" t="str">
        <f>IF(E17="","",VLOOKUP(E17,データ２!$A$2:$B$162,2))</f>
        <v>出雲ライオンズ</v>
      </c>
      <c r="G17" s="6">
        <v>8</v>
      </c>
      <c r="H17" s="30" t="str">
        <f>IF(G17="","",VLOOKUP(G17,データ２!$A$2:$B$162,2))</f>
        <v>出雲ライオンズ</v>
      </c>
      <c r="I17" s="6">
        <v>4</v>
      </c>
      <c r="J17" s="30" t="str">
        <f>IF(I17="","",VLOOKUP(I17,データ２!$A$2:$B$162,2))</f>
        <v>赤塚アントラーズ</v>
      </c>
      <c r="K17" s="6">
        <v>2</v>
      </c>
      <c r="L17" s="30" t="str">
        <f>IF(K17="","",VLOOKUP(K17,データ２!$A$2:$B$162,2))</f>
        <v>高輪クラブ</v>
      </c>
    </row>
    <row r="18" spans="1:12" ht="13.5" customHeight="1">
      <c r="A18" s="5">
        <v>2</v>
      </c>
      <c r="B18" s="28" t="str">
        <f>IF(A18="","",VLOOKUP(A18,データ２!$A$2:$B$162,2))</f>
        <v>高輪クラブ</v>
      </c>
      <c r="C18" s="5">
        <v>5</v>
      </c>
      <c r="D18" s="28" t="str">
        <f>IF(C18="","",VLOOKUP(C18,データ２!$A$2:$B$162,2))</f>
        <v>興宮ファイターズ</v>
      </c>
      <c r="E18" s="5">
        <v>5</v>
      </c>
      <c r="F18" s="28" t="str">
        <f>IF(E18="","",VLOOKUP(E18,データ２!$A$2:$B$162,2))</f>
        <v>興宮ファイターズ</v>
      </c>
      <c r="G18" s="5">
        <v>6</v>
      </c>
      <c r="H18" s="28" t="str">
        <f>IF(G18="","",VLOOKUP(G18,データ２!$A$2:$B$162,2))</f>
        <v>入谷レッズ</v>
      </c>
      <c r="I18" s="5">
        <v>2</v>
      </c>
      <c r="J18" s="28" t="str">
        <f>IF(I18="","",VLOOKUP(I18,データ２!$A$2:$B$162,2))</f>
        <v>高輪クラブ</v>
      </c>
      <c r="K18" s="5">
        <v>8</v>
      </c>
      <c r="L18" s="28" t="str">
        <f>IF(K18="","",VLOOKUP(K18,データ２!$A$2:$B$162,2))</f>
        <v>出雲ライオンズ</v>
      </c>
    </row>
    <row r="19" spans="1:12" ht="13.5" customHeight="1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320</v>
      </c>
      <c r="J19" s="29"/>
      <c r="K19" s="17" t="s">
        <v>326</v>
      </c>
      <c r="L19" s="29"/>
    </row>
    <row r="20" spans="1:12" ht="13.5" customHeight="1">
      <c r="A20" s="6">
        <v>7</v>
      </c>
      <c r="B20" s="30" t="str">
        <f>IF(A20="","",VLOOKUP(A20,データ２!$A$2:$B$162,2))</f>
        <v>葛飾アニマルズ</v>
      </c>
      <c r="C20" s="6">
        <v>6</v>
      </c>
      <c r="D20" s="30" t="str">
        <f>IF(C20="","",VLOOKUP(C20,データ２!$A$2:$B$162,2))</f>
        <v>入谷レッズ</v>
      </c>
      <c r="E20" s="6">
        <v>7</v>
      </c>
      <c r="F20" s="30" t="str">
        <f>IF(E20="","",VLOOKUP(E20,データ２!$A$2:$B$162,2))</f>
        <v>葛飾アニマルズ</v>
      </c>
      <c r="G20" s="6">
        <v>7</v>
      </c>
      <c r="H20" s="30" t="str">
        <f>IF(G20="","",VLOOKUP(G20,データ２!$A$2:$B$162,2))</f>
        <v>葛飾アニマルズ</v>
      </c>
      <c r="I20" s="6">
        <v>3</v>
      </c>
      <c r="J20" s="30" t="str">
        <f>IF(I20="","",VLOOKUP(I20,データ２!$A$2:$B$162,2))</f>
        <v>新宿ドリーム</v>
      </c>
      <c r="K20" s="6">
        <v>9</v>
      </c>
      <c r="L20" s="30" t="str">
        <f>IF(K20="","",VLOOKUP(K20,データ２!$A$2:$B$162,2))</f>
        <v>八潮ドリームキッズ</v>
      </c>
    </row>
    <row r="21" ht="13.5" customHeight="1"/>
    <row r="22" ht="19.5" customHeight="1">
      <c r="A22" s="19" t="s">
        <v>446</v>
      </c>
    </row>
    <row r="23" spans="1:12" ht="13.5" customHeight="1">
      <c r="A23" s="5">
        <f>+A3+9</f>
        <v>10</v>
      </c>
      <c r="B23" s="28" t="str">
        <f>IF(A23="","",VLOOKUP(A23,データ２!$A$2:$B$162,2))</f>
        <v>品川ツインバード</v>
      </c>
      <c r="C23" s="5">
        <f>+C3+9</f>
        <v>12</v>
      </c>
      <c r="D23" s="28" t="str">
        <f>IF(C23="","",VLOOKUP(C23,データ２!$A$2:$B$162,2))</f>
        <v>船四アタックス</v>
      </c>
      <c r="E23" s="5">
        <f>+E3+9</f>
        <v>10</v>
      </c>
      <c r="F23" s="28" t="str">
        <f>IF(E23="","",VLOOKUP(E23,データ２!$A$2:$B$162,2))</f>
        <v>品川ツインバード</v>
      </c>
      <c r="G23" s="5">
        <f>+G3+9</f>
        <v>10</v>
      </c>
      <c r="H23" s="28" t="str">
        <f>IF(G23="","",VLOOKUP(G23,データ２!$A$2:$B$162,2))</f>
        <v>品川ツインバード</v>
      </c>
      <c r="I23" s="5">
        <f>+I3+9</f>
        <v>10</v>
      </c>
      <c r="J23" s="28" t="str">
        <f>IF(I23="","",VLOOKUP(I23,データ２!$A$2:$B$162,2))</f>
        <v>品川ツインバード</v>
      </c>
      <c r="K23" s="5">
        <f>+K3+9</f>
        <v>15</v>
      </c>
      <c r="L23" s="28" t="str">
        <f>IF(K23="","",VLOOKUP(K23,データ２!$A$2:$B$162,2))</f>
        <v>桃五少年野球クラブ</v>
      </c>
    </row>
    <row r="24" spans="1:12" ht="13.5" customHeight="1">
      <c r="A24" s="17" t="s">
        <v>327</v>
      </c>
      <c r="B24" s="29"/>
      <c r="C24" s="17" t="s">
        <v>333</v>
      </c>
      <c r="D24" s="29"/>
      <c r="E24" s="17" t="s">
        <v>339</v>
      </c>
      <c r="F24" s="29"/>
      <c r="G24" s="17" t="s">
        <v>344</v>
      </c>
      <c r="H24" s="29"/>
      <c r="I24" s="17" t="s">
        <v>350</v>
      </c>
      <c r="J24" s="29"/>
      <c r="K24" s="17" t="s">
        <v>356</v>
      </c>
      <c r="L24" s="29"/>
    </row>
    <row r="25" spans="1:12" ht="13.5" customHeight="1">
      <c r="A25" s="6">
        <f>+A5+9</f>
        <v>18</v>
      </c>
      <c r="B25" s="30" t="str">
        <f>IF(A25="","",VLOOKUP(A25,データ２!$A$2:$B$162,2))</f>
        <v>新宿サニー</v>
      </c>
      <c r="C25" s="6">
        <f>+C5+9</f>
        <v>15</v>
      </c>
      <c r="D25" s="30" t="str">
        <f>IF(C25="","",VLOOKUP(C25,データ２!$A$2:$B$162,2))</f>
        <v>桃五少年野球クラブ</v>
      </c>
      <c r="E25" s="6">
        <f>+E5+9</f>
        <v>16</v>
      </c>
      <c r="F25" s="30" t="str">
        <f>IF(E25="","",VLOOKUP(E25,データ２!$A$2:$B$162,2))</f>
        <v>レッドファイヤーズ</v>
      </c>
      <c r="G25" s="6">
        <f>+G5+9</f>
        <v>15</v>
      </c>
      <c r="H25" s="30" t="str">
        <f>IF(G25="","",VLOOKUP(G25,データ２!$A$2:$B$162,2))</f>
        <v>桃五少年野球クラブ</v>
      </c>
      <c r="I25" s="6">
        <f>+I5+9</f>
        <v>14</v>
      </c>
      <c r="J25" s="30" t="str">
        <f>IF(I25="","",VLOOKUP(I25,データ２!$A$2:$B$162,2))</f>
        <v>高島エイト</v>
      </c>
      <c r="K25" s="6">
        <f>+K5+9</f>
        <v>18</v>
      </c>
      <c r="L25" s="30" t="str">
        <f>IF(K25="","",VLOOKUP(K25,データ２!$A$2:$B$162,2))</f>
        <v>新宿サニー</v>
      </c>
    </row>
    <row r="26" spans="1:12" ht="13.5" customHeight="1">
      <c r="A26" s="5">
        <f>+A6+9</f>
        <v>11</v>
      </c>
      <c r="B26" s="28" t="str">
        <f>IF(A26="","",VLOOKUP(A26,データ２!$A$2:$B$162,2))</f>
        <v>鎌倉ヴィクトリー</v>
      </c>
      <c r="C26" s="5">
        <f>+C6+9</f>
        <v>13</v>
      </c>
      <c r="D26" s="28" t="str">
        <f>IF(C26="","",VLOOKUP(C26,データ２!$A$2:$B$162,2))</f>
        <v>東王ジュニア</v>
      </c>
      <c r="E26" s="5">
        <f>+E6+9</f>
        <v>11</v>
      </c>
      <c r="F26" s="28" t="str">
        <f>IF(E26="","",VLOOKUP(E26,データ２!$A$2:$B$162,2))</f>
        <v>鎌倉ヴィクトリー</v>
      </c>
      <c r="G26" s="5">
        <f>+G6+9</f>
        <v>11</v>
      </c>
      <c r="H26" s="28" t="str">
        <f>IF(G26="","",VLOOKUP(G26,データ２!$A$2:$B$162,2))</f>
        <v>鎌倉ヴィクトリー</v>
      </c>
      <c r="I26" s="5">
        <f>+I6+9</f>
        <v>11</v>
      </c>
      <c r="J26" s="28" t="str">
        <f>IF(I26="","",VLOOKUP(I26,データ２!$A$2:$B$162,2))</f>
        <v>鎌倉ヴィクトリー</v>
      </c>
      <c r="K26" s="5">
        <f>+K6+9</f>
        <v>16</v>
      </c>
      <c r="L26" s="28" t="str">
        <f>IF(K26="","",VLOOKUP(K26,データ２!$A$2:$B$162,2))</f>
        <v>レッドファイヤーズ</v>
      </c>
    </row>
    <row r="27" spans="1:12" ht="13.5" customHeight="1">
      <c r="A27" s="17" t="s">
        <v>328</v>
      </c>
      <c r="B27" s="29"/>
      <c r="C27" s="17" t="s">
        <v>334</v>
      </c>
      <c r="D27" s="29"/>
      <c r="E27" s="17" t="s">
        <v>340</v>
      </c>
      <c r="F27" s="29"/>
      <c r="G27" s="17" t="s">
        <v>345</v>
      </c>
      <c r="H27" s="29"/>
      <c r="I27" s="17" t="s">
        <v>351</v>
      </c>
      <c r="J27" s="29"/>
      <c r="K27" s="17" t="s">
        <v>357</v>
      </c>
      <c r="L27" s="29"/>
    </row>
    <row r="28" spans="1:12" ht="13.5" customHeight="1">
      <c r="A28" s="6">
        <f>+A8+9</f>
        <v>17</v>
      </c>
      <c r="B28" s="30" t="str">
        <f>IF(A28="","",VLOOKUP(A28,データ２!$A$2:$B$162,2))</f>
        <v>大森ファイターズ</v>
      </c>
      <c r="C28" s="6">
        <f>+C8+9</f>
        <v>14</v>
      </c>
      <c r="D28" s="30" t="str">
        <f>IF(C28="","",VLOOKUP(C28,データ２!$A$2:$B$162,2))</f>
        <v>高島エイト</v>
      </c>
      <c r="E28" s="6">
        <f>+E8+9</f>
        <v>15</v>
      </c>
      <c r="F28" s="30" t="str">
        <f>IF(E28="","",VLOOKUP(E28,データ２!$A$2:$B$162,2))</f>
        <v>桃五少年野球クラブ</v>
      </c>
      <c r="G28" s="6">
        <f>+G8+9</f>
        <v>14</v>
      </c>
      <c r="H28" s="30" t="str">
        <f>IF(G28="","",VLOOKUP(G28,データ２!$A$2:$B$162,2))</f>
        <v>高島エイト</v>
      </c>
      <c r="I28" s="6">
        <f>+I8+9</f>
        <v>13</v>
      </c>
      <c r="J28" s="30" t="str">
        <f>IF(I28="","",VLOOKUP(I28,データ２!$A$2:$B$162,2))</f>
        <v>東王ジュニア</v>
      </c>
      <c r="K28" s="6">
        <f>+K8+9</f>
        <v>17</v>
      </c>
      <c r="L28" s="30" t="str">
        <f>IF(K28="","",VLOOKUP(K28,データ２!$A$2:$B$162,2))</f>
        <v>大森ファイターズ</v>
      </c>
    </row>
    <row r="29" spans="1:12" ht="13.5" customHeight="1">
      <c r="A29" s="5">
        <f>+A9+9</f>
        <v>12</v>
      </c>
      <c r="B29" s="28" t="str">
        <f>IF(A29="","",VLOOKUP(A29,データ２!$A$2:$B$162,2))</f>
        <v>船四アタックス</v>
      </c>
      <c r="C29" s="5">
        <f>+C9+9</f>
        <v>11</v>
      </c>
      <c r="D29" s="28" t="str">
        <f>IF(C29="","",VLOOKUP(C29,データ２!$A$2:$B$162,2))</f>
        <v>鎌倉ヴィクトリー</v>
      </c>
      <c r="E29" s="5">
        <f>+E9+9</f>
        <v>12</v>
      </c>
      <c r="F29" s="28" t="str">
        <f>IF(E29="","",VLOOKUP(E29,データ２!$A$2:$B$162,2))</f>
        <v>船四アタックス</v>
      </c>
      <c r="G29" s="5">
        <f>+G9+9</f>
        <v>12</v>
      </c>
      <c r="H29" s="28" t="str">
        <f>IF(G29="","",VLOOKUP(G29,データ２!$A$2:$B$162,2))</f>
        <v>船四アタックス</v>
      </c>
      <c r="I29" s="5">
        <f>+I9+9</f>
        <v>14</v>
      </c>
      <c r="J29" s="28" t="str">
        <f>IF(I29="","",VLOOKUP(I29,データ２!$A$2:$B$162,2))</f>
        <v>高島エイト</v>
      </c>
      <c r="K29" s="5">
        <f>+K9+9</f>
        <v>10</v>
      </c>
      <c r="L29" s="28" t="str">
        <f>IF(K29="","",VLOOKUP(K29,データ２!$A$2:$B$162,2))</f>
        <v>品川ツインバード</v>
      </c>
    </row>
    <row r="30" spans="1:12" ht="13.5" customHeight="1">
      <c r="A30" s="17" t="s">
        <v>329</v>
      </c>
      <c r="B30" s="29"/>
      <c r="C30" s="17" t="s">
        <v>335</v>
      </c>
      <c r="D30" s="29"/>
      <c r="E30" s="17" t="s">
        <v>341</v>
      </c>
      <c r="F30" s="29"/>
      <c r="G30" s="17" t="s">
        <v>346</v>
      </c>
      <c r="H30" s="29"/>
      <c r="I30" s="17" t="s">
        <v>352</v>
      </c>
      <c r="J30" s="29"/>
      <c r="K30" s="17" t="s">
        <v>358</v>
      </c>
      <c r="L30" s="29"/>
    </row>
    <row r="31" spans="1:12" ht="13.5" customHeight="1">
      <c r="A31" s="6">
        <f>+A11+9</f>
        <v>16</v>
      </c>
      <c r="B31" s="30" t="str">
        <f>IF(A31="","",VLOOKUP(A31,データ２!$A$2:$B$162,2))</f>
        <v>レッドファイヤーズ</v>
      </c>
      <c r="C31" s="6">
        <f>+C11+9</f>
        <v>18</v>
      </c>
      <c r="D31" s="30" t="str">
        <f>IF(C31="","",VLOOKUP(C31,データ２!$A$2:$B$162,2))</f>
        <v>新宿サニー</v>
      </c>
      <c r="E31" s="6">
        <f>+E11+9</f>
        <v>14</v>
      </c>
      <c r="F31" s="30" t="str">
        <f>IF(E31="","",VLOOKUP(E31,データ２!$A$2:$B$162,2))</f>
        <v>高島エイト</v>
      </c>
      <c r="G31" s="6">
        <f>+G11+9</f>
        <v>13</v>
      </c>
      <c r="H31" s="30" t="str">
        <f>IF(G31="","",VLOOKUP(G31,データ２!$A$2:$B$162,2))</f>
        <v>東王ジュニア</v>
      </c>
      <c r="I31" s="6">
        <f>+I11+9</f>
        <v>18</v>
      </c>
      <c r="J31" s="30" t="str">
        <f>IF(I31="","",VLOOKUP(I31,データ２!$A$2:$B$162,2))</f>
        <v>新宿サニー</v>
      </c>
      <c r="K31" s="6">
        <f>+K11+9</f>
        <v>12</v>
      </c>
      <c r="L31" s="30" t="str">
        <f>IF(K31="","",VLOOKUP(K31,データ２!$A$2:$B$162,2))</f>
        <v>船四アタックス</v>
      </c>
    </row>
    <row r="32" spans="1:12" ht="13.5" customHeight="1">
      <c r="A32" s="5">
        <f>+A12+9</f>
        <v>13</v>
      </c>
      <c r="B32" s="28" t="str">
        <f>IF(A32="","",VLOOKUP(A32,データ２!$A$2:$B$162,2))</f>
        <v>東王ジュニア</v>
      </c>
      <c r="C32" s="5">
        <f>+C12+9</f>
        <v>12</v>
      </c>
      <c r="D32" s="28" t="str">
        <f>IF(C32="","",VLOOKUP(C32,データ２!$A$2:$B$162,2))</f>
        <v>船四アタックス</v>
      </c>
      <c r="E32" s="5">
        <f>+E12+9</f>
        <v>12</v>
      </c>
      <c r="F32" s="28" t="str">
        <f>IF(E32="","",VLOOKUP(E32,データ２!$A$2:$B$162,2))</f>
        <v>船四アタックス</v>
      </c>
      <c r="G32" s="5">
        <f>+G12+9</f>
        <v>13</v>
      </c>
      <c r="H32" s="28" t="str">
        <f>IF(G32="","",VLOOKUP(G32,データ２!$A$2:$B$162,2))</f>
        <v>東王ジュニア</v>
      </c>
      <c r="I32" s="5">
        <f>+I12+9</f>
        <v>15</v>
      </c>
      <c r="J32" s="28" t="str">
        <f>IF(I32="","",VLOOKUP(I32,データ２!$A$2:$B$162,2))</f>
        <v>桃五少年野球クラブ</v>
      </c>
      <c r="K32" s="5">
        <f>+K12+9</f>
        <v>16</v>
      </c>
      <c r="L32" s="28" t="str">
        <f>IF(K32="","",VLOOKUP(K32,データ２!$A$2:$B$162,2))</f>
        <v>レッドファイヤーズ</v>
      </c>
    </row>
    <row r="33" spans="1:12" ht="13.5" customHeight="1">
      <c r="A33" s="17" t="s">
        <v>330</v>
      </c>
      <c r="B33" s="29"/>
      <c r="C33" s="17" t="s">
        <v>336</v>
      </c>
      <c r="D33" s="29"/>
      <c r="E33" s="17" t="s">
        <v>386</v>
      </c>
      <c r="F33" s="29"/>
      <c r="G33" s="17" t="s">
        <v>347</v>
      </c>
      <c r="H33" s="29"/>
      <c r="I33" s="17" t="s">
        <v>353</v>
      </c>
      <c r="J33" s="29"/>
      <c r="K33" s="17" t="s">
        <v>359</v>
      </c>
      <c r="L33" s="29"/>
    </row>
    <row r="34" spans="1:12" ht="13.5" customHeight="1">
      <c r="A34" s="6">
        <f>+A14+9</f>
        <v>15</v>
      </c>
      <c r="B34" s="30" t="str">
        <f>IF(A34="","",VLOOKUP(A34,データ２!$A$2:$B$162,2))</f>
        <v>桃五少年野球クラブ</v>
      </c>
      <c r="C34" s="6">
        <f>+C14+9</f>
        <v>17</v>
      </c>
      <c r="D34" s="30" t="str">
        <f>IF(C34="","",VLOOKUP(C34,データ２!$A$2:$B$162,2))</f>
        <v>大森ファイターズ</v>
      </c>
      <c r="E34" s="6">
        <f>+E14+9</f>
        <v>18</v>
      </c>
      <c r="F34" s="30" t="str">
        <f>IF(E34="","",VLOOKUP(E34,データ２!$A$2:$B$162,2))</f>
        <v>新宿サニー</v>
      </c>
      <c r="G34" s="6">
        <f>+G14+9</f>
        <v>18</v>
      </c>
      <c r="H34" s="30" t="str">
        <f>IF(G34="","",VLOOKUP(G34,データ２!$A$2:$B$162,2))</f>
        <v>新宿サニー</v>
      </c>
      <c r="I34" s="6">
        <f>+I14+9</f>
        <v>17</v>
      </c>
      <c r="J34" s="30" t="str">
        <f>IF(I34="","",VLOOKUP(I34,データ２!$A$2:$B$162,2))</f>
        <v>大森ファイターズ</v>
      </c>
      <c r="K34" s="6">
        <f>+K14+9</f>
        <v>18</v>
      </c>
      <c r="L34" s="30" t="str">
        <f>IF(K34="","",VLOOKUP(K34,データ２!$A$2:$B$162,2))</f>
        <v>新宿サニー</v>
      </c>
    </row>
    <row r="35" spans="1:12" ht="13.5" customHeight="1">
      <c r="A35" s="5">
        <f>+A15+9</f>
        <v>10</v>
      </c>
      <c r="B35" s="28" t="str">
        <f>IF(A35="","",VLOOKUP(A35,データ２!$A$2:$B$162,2))</f>
        <v>品川ツインバード</v>
      </c>
      <c r="C35" s="5">
        <f>+C15+9</f>
        <v>13</v>
      </c>
      <c r="D35" s="28" t="str">
        <f>IF(C35="","",VLOOKUP(C35,データ２!$A$2:$B$162,2))</f>
        <v>東王ジュニア</v>
      </c>
      <c r="E35" s="5">
        <f>+E15+9</f>
        <v>13</v>
      </c>
      <c r="F35" s="28" t="str">
        <f>IF(E35="","",VLOOKUP(E35,データ２!$A$2:$B$162,2))</f>
        <v>東王ジュニア</v>
      </c>
      <c r="G35" s="5">
        <f>+G15+9</f>
        <v>14</v>
      </c>
      <c r="H35" s="28" t="str">
        <f>IF(G35="","",VLOOKUP(G35,データ２!$A$2:$B$162,2))</f>
        <v>高島エイト</v>
      </c>
      <c r="I35" s="5">
        <f>+I15+9</f>
        <v>10</v>
      </c>
      <c r="J35" s="28" t="str">
        <f>IF(I35="","",VLOOKUP(I35,データ２!$A$2:$B$162,2))</f>
        <v>品川ツインバード</v>
      </c>
      <c r="K35" s="5">
        <f>+K15+9</f>
        <v>10</v>
      </c>
      <c r="L35" s="28" t="str">
        <f>IF(K35="","",VLOOKUP(K35,データ２!$A$2:$B$162,2))</f>
        <v>品川ツインバード</v>
      </c>
    </row>
    <row r="36" spans="1:12" ht="13.5" customHeight="1">
      <c r="A36" s="17" t="s">
        <v>331</v>
      </c>
      <c r="B36" s="29"/>
      <c r="C36" s="17" t="s">
        <v>337</v>
      </c>
      <c r="D36" s="29"/>
      <c r="E36" s="17" t="s">
        <v>342</v>
      </c>
      <c r="F36" s="29"/>
      <c r="G36" s="17" t="s">
        <v>348</v>
      </c>
      <c r="H36" s="29"/>
      <c r="I36" s="17" t="s">
        <v>354</v>
      </c>
      <c r="J36" s="29"/>
      <c r="K36" s="17" t="s">
        <v>360</v>
      </c>
      <c r="L36" s="29"/>
    </row>
    <row r="37" spans="1:12" ht="13.5" customHeight="1">
      <c r="A37" s="6">
        <f>+A17+9</f>
        <v>17</v>
      </c>
      <c r="B37" s="30" t="str">
        <f>IF(A37="","",VLOOKUP(A37,データ２!$A$2:$B$162,2))</f>
        <v>大森ファイターズ</v>
      </c>
      <c r="C37" s="6">
        <f>+C17+9</f>
        <v>16</v>
      </c>
      <c r="D37" s="30" t="str">
        <f>IF(C37="","",VLOOKUP(C37,データ２!$A$2:$B$162,2))</f>
        <v>レッドファイヤーズ</v>
      </c>
      <c r="E37" s="6">
        <f>+E17+9</f>
        <v>17</v>
      </c>
      <c r="F37" s="30" t="str">
        <f>IF(E37="","",VLOOKUP(E37,データ２!$A$2:$B$162,2))</f>
        <v>大森ファイターズ</v>
      </c>
      <c r="G37" s="6">
        <f>+G17+9</f>
        <v>17</v>
      </c>
      <c r="H37" s="30" t="str">
        <f>IF(G37="","",VLOOKUP(G37,データ２!$A$2:$B$162,2))</f>
        <v>大森ファイターズ</v>
      </c>
      <c r="I37" s="6">
        <f>+I17+9</f>
        <v>13</v>
      </c>
      <c r="J37" s="30" t="str">
        <f>IF(I37="","",VLOOKUP(I37,データ２!$A$2:$B$162,2))</f>
        <v>東王ジュニア</v>
      </c>
      <c r="K37" s="6">
        <f>+K17+9</f>
        <v>11</v>
      </c>
      <c r="L37" s="30" t="str">
        <f>IF(K37="","",VLOOKUP(K37,データ２!$A$2:$B$162,2))</f>
        <v>鎌倉ヴィクトリー</v>
      </c>
    </row>
    <row r="38" spans="1:12" ht="13.5" customHeight="1">
      <c r="A38" s="5">
        <f>+A18+9</f>
        <v>11</v>
      </c>
      <c r="B38" s="28" t="str">
        <f>IF(A38="","",VLOOKUP(A38,データ２!$A$2:$B$162,2))</f>
        <v>鎌倉ヴィクトリー</v>
      </c>
      <c r="C38" s="5">
        <f>+C18+9</f>
        <v>14</v>
      </c>
      <c r="D38" s="28" t="str">
        <f>IF(C38="","",VLOOKUP(C38,データ２!$A$2:$B$162,2))</f>
        <v>高島エイト</v>
      </c>
      <c r="E38" s="5">
        <f>+E18+9</f>
        <v>14</v>
      </c>
      <c r="F38" s="28" t="str">
        <f>IF(E38="","",VLOOKUP(E38,データ２!$A$2:$B$162,2))</f>
        <v>高島エイト</v>
      </c>
      <c r="G38" s="5">
        <f>+G18+9</f>
        <v>15</v>
      </c>
      <c r="H38" s="28" t="str">
        <f>IF(G38="","",VLOOKUP(G38,データ２!$A$2:$B$162,2))</f>
        <v>桃五少年野球クラブ</v>
      </c>
      <c r="I38" s="5">
        <f>+I18+9</f>
        <v>11</v>
      </c>
      <c r="J38" s="28" t="str">
        <f>IF(I38="","",VLOOKUP(I38,データ２!$A$2:$B$162,2))</f>
        <v>鎌倉ヴィクトリー</v>
      </c>
      <c r="K38" s="5">
        <f>+K18+9</f>
        <v>17</v>
      </c>
      <c r="L38" s="28" t="str">
        <f>IF(K38="","",VLOOKUP(K38,データ２!$A$2:$B$162,2))</f>
        <v>大森ファイターズ</v>
      </c>
    </row>
    <row r="39" spans="1:12" ht="13.5" customHeight="1">
      <c r="A39" s="17" t="s">
        <v>332</v>
      </c>
      <c r="B39" s="29"/>
      <c r="C39" s="17" t="s">
        <v>338</v>
      </c>
      <c r="D39" s="29"/>
      <c r="E39" s="17" t="s">
        <v>343</v>
      </c>
      <c r="F39" s="29"/>
      <c r="G39" s="17" t="s">
        <v>349</v>
      </c>
      <c r="H39" s="29"/>
      <c r="I39" s="17" t="s">
        <v>355</v>
      </c>
      <c r="J39" s="29"/>
      <c r="K39" s="17" t="s">
        <v>361</v>
      </c>
      <c r="L39" s="29"/>
    </row>
    <row r="40" spans="1:12" ht="13.5" customHeight="1">
      <c r="A40" s="6">
        <f>+A20+9</f>
        <v>16</v>
      </c>
      <c r="B40" s="30" t="str">
        <f>IF(A40="","",VLOOKUP(A40,データ２!$A$2:$B$162,2))</f>
        <v>レッドファイヤーズ</v>
      </c>
      <c r="C40" s="6">
        <f>+C20+9</f>
        <v>15</v>
      </c>
      <c r="D40" s="30" t="str">
        <f>IF(C40="","",VLOOKUP(C40,データ２!$A$2:$B$162,2))</f>
        <v>桃五少年野球クラブ</v>
      </c>
      <c r="E40" s="6">
        <f>+E20+9</f>
        <v>16</v>
      </c>
      <c r="F40" s="30" t="str">
        <f>IF(E40="","",VLOOKUP(E40,データ２!$A$2:$B$162,2))</f>
        <v>レッドファイヤーズ</v>
      </c>
      <c r="G40" s="6">
        <f>+G20+9</f>
        <v>16</v>
      </c>
      <c r="H40" s="30" t="str">
        <f>IF(G40="","",VLOOKUP(G40,データ２!$A$2:$B$162,2))</f>
        <v>レッドファイヤーズ</v>
      </c>
      <c r="I40" s="6">
        <f>+I20+9</f>
        <v>12</v>
      </c>
      <c r="J40" s="30" t="str">
        <f>IF(I40="","",VLOOKUP(I40,データ２!$A$2:$B$162,2))</f>
        <v>船四アタックス</v>
      </c>
      <c r="K40" s="6">
        <f>+K20+9</f>
        <v>18</v>
      </c>
      <c r="L40" s="30" t="str">
        <f>IF(K40="","",VLOOKUP(K40,データ２!$A$2:$B$162,2))</f>
        <v>新宿サニー</v>
      </c>
    </row>
    <row r="42" ht="19.5" customHeight="1">
      <c r="A42" s="19" t="s">
        <v>447</v>
      </c>
    </row>
    <row r="43" spans="1:12" ht="13.5" customHeight="1">
      <c r="A43" s="5">
        <f>+A23+9</f>
        <v>19</v>
      </c>
      <c r="B43" s="28" t="str">
        <f>IF(A43="","",VLOOKUP(A43,データ２!$A$2:$B$162,2))</f>
        <v>有馬スワローズ</v>
      </c>
      <c r="C43" s="5">
        <f>+C23+9</f>
        <v>21</v>
      </c>
      <c r="D43" s="28" t="str">
        <f>IF(C43="","",VLOOKUP(C43,データ２!$A$2:$B$162,2))</f>
        <v>江東ジョーズ</v>
      </c>
      <c r="E43" s="5">
        <f>+E23+9</f>
        <v>19</v>
      </c>
      <c r="F43" s="28" t="str">
        <f>IF(E43="","",VLOOKUP(E43,データ２!$A$2:$B$162,2))</f>
        <v>有馬スワローズ</v>
      </c>
      <c r="G43" s="5">
        <f>+G23+9</f>
        <v>19</v>
      </c>
      <c r="H43" s="28" t="str">
        <f>IF(G43="","",VLOOKUP(G43,データ２!$A$2:$B$162,2))</f>
        <v>有馬スワローズ</v>
      </c>
      <c r="I43" s="5">
        <f>+I23+9</f>
        <v>19</v>
      </c>
      <c r="J43" s="28" t="str">
        <f>IF(I43="","",VLOOKUP(I43,データ２!$A$2:$B$162,2))</f>
        <v>有馬スワローズ</v>
      </c>
      <c r="K43" s="5">
        <f>+K23+9</f>
        <v>24</v>
      </c>
      <c r="L43" s="28" t="str">
        <f>IF(K43="","",VLOOKUP(K43,データ２!$A$2:$B$162,2))</f>
        <v>高井戸東少年野球</v>
      </c>
    </row>
    <row r="44" spans="1:12" ht="13.5" customHeight="1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364</v>
      </c>
      <c r="L44" s="29"/>
    </row>
    <row r="45" spans="1:12" ht="13.5" customHeight="1">
      <c r="A45" s="6">
        <f>+A25+9</f>
        <v>27</v>
      </c>
      <c r="B45" s="30" t="str">
        <f>IF(A45="","",VLOOKUP(A45,データ２!$A$2:$B$162,2))</f>
        <v>アヤメＪｒ</v>
      </c>
      <c r="C45" s="6">
        <f>+C25+9</f>
        <v>24</v>
      </c>
      <c r="D45" s="30" t="str">
        <f>IF(C45="","",VLOOKUP(C45,データ２!$A$2:$B$162,2))</f>
        <v>高井戸東少年野球</v>
      </c>
      <c r="E45" s="6">
        <f>+E25+9</f>
        <v>25</v>
      </c>
      <c r="F45" s="30" t="str">
        <f>IF(E45="","",VLOOKUP(E45,データ２!$A$2:$B$162,2))</f>
        <v>砧南球友</v>
      </c>
      <c r="G45" s="6">
        <f>+G25+9</f>
        <v>24</v>
      </c>
      <c r="H45" s="30" t="str">
        <f>IF(G45="","",VLOOKUP(G45,データ２!$A$2:$B$162,2))</f>
        <v>高井戸東少年野球</v>
      </c>
      <c r="I45" s="6">
        <f>+I25+9</f>
        <v>23</v>
      </c>
      <c r="J45" s="30" t="str">
        <f>IF(I45="","",VLOOKUP(I45,データ２!$A$2:$B$162,2))</f>
        <v>池雪ジュニアＳ</v>
      </c>
      <c r="K45" s="6">
        <f>+K25+9</f>
        <v>27</v>
      </c>
      <c r="L45" s="30" t="str">
        <f>IF(K45="","",VLOOKUP(K45,データ２!$A$2:$B$162,2))</f>
        <v>アヤメＪｒ</v>
      </c>
    </row>
    <row r="46" spans="1:12" ht="13.5" customHeight="1">
      <c r="A46" s="5">
        <f>+A26+9</f>
        <v>20</v>
      </c>
      <c r="B46" s="28" t="str">
        <f>IF(A46="","",VLOOKUP(A46,データ２!$A$2:$B$162,2))</f>
        <v>東港オーシャン</v>
      </c>
      <c r="C46" s="5">
        <f>+C26+9</f>
        <v>22</v>
      </c>
      <c r="D46" s="28" t="str">
        <f>IF(C46="","",VLOOKUP(C46,データ２!$A$2:$B$162,2))</f>
        <v>菊坂ファイヤーズ</v>
      </c>
      <c r="E46" s="5">
        <f>+E26+9</f>
        <v>20</v>
      </c>
      <c r="F46" s="28" t="str">
        <f>IF(E46="","",VLOOKUP(E46,データ２!$A$2:$B$162,2))</f>
        <v>東港オーシャン</v>
      </c>
      <c r="G46" s="5">
        <f>+G26+9</f>
        <v>20</v>
      </c>
      <c r="H46" s="28" t="str">
        <f>IF(G46="","",VLOOKUP(G46,データ２!$A$2:$B$162,2))</f>
        <v>東港オーシャン</v>
      </c>
      <c r="I46" s="5">
        <f>+I26+9</f>
        <v>20</v>
      </c>
      <c r="J46" s="28" t="str">
        <f>IF(I46="","",VLOOKUP(I46,データ２!$A$2:$B$162,2))</f>
        <v>東港オーシャン</v>
      </c>
      <c r="K46" s="5">
        <f>+K26+9</f>
        <v>25</v>
      </c>
      <c r="L46" s="28" t="str">
        <f>IF(K46="","",VLOOKUP(K46,データ２!$A$2:$B$162,2))</f>
        <v>砧南球友</v>
      </c>
    </row>
    <row r="47" spans="1:12" ht="13.5" customHeight="1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365</v>
      </c>
      <c r="L47" s="29"/>
    </row>
    <row r="48" spans="1:12" ht="13.5" customHeight="1">
      <c r="A48" s="6">
        <f>+A28+9</f>
        <v>26</v>
      </c>
      <c r="B48" s="30" t="str">
        <f>IF(A48="","",VLOOKUP(A48,データ２!$A$2:$B$162,2))</f>
        <v>南篠崎ランチャーズ</v>
      </c>
      <c r="C48" s="6">
        <f>+C28+9</f>
        <v>23</v>
      </c>
      <c r="D48" s="30" t="str">
        <f>IF(C48="","",VLOOKUP(C48,データ２!$A$2:$B$162,2))</f>
        <v>池雪ジュニアＳ</v>
      </c>
      <c r="E48" s="6">
        <f>+E28+9</f>
        <v>24</v>
      </c>
      <c r="F48" s="30" t="str">
        <f>IF(E48="","",VLOOKUP(E48,データ２!$A$2:$B$162,2))</f>
        <v>高井戸東少年野球</v>
      </c>
      <c r="G48" s="6">
        <f>+G28+9</f>
        <v>23</v>
      </c>
      <c r="H48" s="30" t="str">
        <f>IF(G48="","",VLOOKUP(G48,データ２!$A$2:$B$162,2))</f>
        <v>池雪ジュニアＳ</v>
      </c>
      <c r="I48" s="6">
        <f>+I28+9</f>
        <v>22</v>
      </c>
      <c r="J48" s="30" t="str">
        <f>IF(I48="","",VLOOKUP(I48,データ２!$A$2:$B$162,2))</f>
        <v>菊坂ファイヤーズ</v>
      </c>
      <c r="K48" s="6">
        <f>+K28+9</f>
        <v>26</v>
      </c>
      <c r="L48" s="30" t="str">
        <f>IF(K48="","",VLOOKUP(K48,データ２!$A$2:$B$162,2))</f>
        <v>南篠崎ランチャーズ</v>
      </c>
    </row>
    <row r="49" spans="1:12" ht="13.5" customHeight="1">
      <c r="A49" s="5">
        <f>+A29+9</f>
        <v>21</v>
      </c>
      <c r="B49" s="28" t="str">
        <f>IF(A49="","",VLOOKUP(A49,データ２!$A$2:$B$162,2))</f>
        <v>江東ジョーズ</v>
      </c>
      <c r="C49" s="5">
        <f>+C29+9</f>
        <v>20</v>
      </c>
      <c r="D49" s="28" t="str">
        <f>IF(C49="","",VLOOKUP(C49,データ２!$A$2:$B$162,2))</f>
        <v>東港オーシャン</v>
      </c>
      <c r="E49" s="5">
        <f>+E29+9</f>
        <v>21</v>
      </c>
      <c r="F49" s="28" t="str">
        <f>IF(E49="","",VLOOKUP(E49,データ２!$A$2:$B$162,2))</f>
        <v>江東ジョーズ</v>
      </c>
      <c r="G49" s="5">
        <f>+G29+9</f>
        <v>21</v>
      </c>
      <c r="H49" s="28" t="str">
        <f>IF(G49="","",VLOOKUP(G49,データ２!$A$2:$B$162,2))</f>
        <v>江東ジョーズ</v>
      </c>
      <c r="I49" s="5">
        <f>+I29+9</f>
        <v>23</v>
      </c>
      <c r="J49" s="28" t="str">
        <f>IF(I49="","",VLOOKUP(I49,データ２!$A$2:$B$162,2))</f>
        <v>池雪ジュニアＳ</v>
      </c>
      <c r="K49" s="5">
        <f>+K29+9</f>
        <v>19</v>
      </c>
      <c r="L49" s="28" t="str">
        <f>IF(K49="","",VLOOKUP(K49,データ２!$A$2:$B$162,2))</f>
        <v>有馬スワローズ</v>
      </c>
    </row>
    <row r="50" spans="1:12" ht="13.5" customHeight="1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366</v>
      </c>
      <c r="L50" s="29"/>
    </row>
    <row r="51" spans="1:12" ht="13.5" customHeight="1">
      <c r="A51" s="6">
        <f>+A31+9</f>
        <v>25</v>
      </c>
      <c r="B51" s="30" t="str">
        <f>IF(A51="","",VLOOKUP(A51,データ２!$A$2:$B$162,2))</f>
        <v>砧南球友</v>
      </c>
      <c r="C51" s="6">
        <f>+C31+9</f>
        <v>27</v>
      </c>
      <c r="D51" s="30" t="str">
        <f>IF(C51="","",VLOOKUP(C51,データ２!$A$2:$B$162,2))</f>
        <v>アヤメＪｒ</v>
      </c>
      <c r="E51" s="6">
        <f>+E31+9</f>
        <v>23</v>
      </c>
      <c r="F51" s="30" t="str">
        <f>IF(E51="","",VLOOKUP(E51,データ２!$A$2:$B$162,2))</f>
        <v>池雪ジュニアＳ</v>
      </c>
      <c r="G51" s="6">
        <f>+G31+9</f>
        <v>22</v>
      </c>
      <c r="H51" s="30" t="str">
        <f>IF(G51="","",VLOOKUP(G51,データ２!$A$2:$B$162,2))</f>
        <v>菊坂ファイヤーズ</v>
      </c>
      <c r="I51" s="6">
        <f>+I31+9</f>
        <v>27</v>
      </c>
      <c r="J51" s="30" t="str">
        <f>IF(I51="","",VLOOKUP(I51,データ２!$A$2:$B$162,2))</f>
        <v>アヤメＪｒ</v>
      </c>
      <c r="K51" s="6">
        <f>+K31+9</f>
        <v>21</v>
      </c>
      <c r="L51" s="30" t="str">
        <f>IF(K51="","",VLOOKUP(K51,データ２!$A$2:$B$162,2))</f>
        <v>江東ジョーズ</v>
      </c>
    </row>
    <row r="52" spans="1:12" ht="13.5" customHeight="1">
      <c r="A52" s="5">
        <f>+A32+9</f>
        <v>22</v>
      </c>
      <c r="B52" s="28" t="str">
        <f>IF(A52="","",VLOOKUP(A52,データ２!$A$2:$B$162,2))</f>
        <v>菊坂ファイヤーズ</v>
      </c>
      <c r="C52" s="5">
        <f>+C32+9</f>
        <v>21</v>
      </c>
      <c r="D52" s="28" t="str">
        <f>IF(C52="","",VLOOKUP(C52,データ２!$A$2:$B$162,2))</f>
        <v>江東ジョーズ</v>
      </c>
      <c r="E52" s="5">
        <f>+E32+9</f>
        <v>21</v>
      </c>
      <c r="F52" s="28" t="str">
        <f>IF(E52="","",VLOOKUP(E52,データ２!$A$2:$B$162,2))</f>
        <v>江東ジョーズ</v>
      </c>
      <c r="G52" s="5">
        <f>+G32+9</f>
        <v>22</v>
      </c>
      <c r="H52" s="28" t="str">
        <f>IF(G52="","",VLOOKUP(G52,データ２!$A$2:$B$162,2))</f>
        <v>菊坂ファイヤーズ</v>
      </c>
      <c r="I52" s="5">
        <f>+I32+9</f>
        <v>24</v>
      </c>
      <c r="J52" s="28" t="str">
        <f>IF(I52="","",VLOOKUP(I52,データ２!$A$2:$B$162,2))</f>
        <v>高井戸東少年野球</v>
      </c>
      <c r="K52" s="5">
        <f>+K32+9</f>
        <v>25</v>
      </c>
      <c r="L52" s="28" t="str">
        <f>IF(K52="","",VLOOKUP(K52,データ２!$A$2:$B$162,2))</f>
        <v>砧南球友</v>
      </c>
    </row>
    <row r="53" spans="1:12" ht="13.5" customHeight="1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367</v>
      </c>
      <c r="L53" s="29"/>
    </row>
    <row r="54" spans="1:12" ht="13.5" customHeight="1">
      <c r="A54" s="6">
        <f>+A34+9</f>
        <v>24</v>
      </c>
      <c r="B54" s="30" t="str">
        <f>IF(A54="","",VLOOKUP(A54,データ２!$A$2:$B$162,2))</f>
        <v>高井戸東少年野球</v>
      </c>
      <c r="C54" s="6">
        <f>+C34+9</f>
        <v>26</v>
      </c>
      <c r="D54" s="30" t="str">
        <f>IF(C54="","",VLOOKUP(C54,データ２!$A$2:$B$162,2))</f>
        <v>南篠崎ランチャーズ</v>
      </c>
      <c r="E54" s="6">
        <f>+E34+9</f>
        <v>27</v>
      </c>
      <c r="F54" s="30" t="str">
        <f>IF(E54="","",VLOOKUP(E54,データ２!$A$2:$B$162,2))</f>
        <v>アヤメＪｒ</v>
      </c>
      <c r="G54" s="6">
        <f>+G34+9</f>
        <v>27</v>
      </c>
      <c r="H54" s="30" t="str">
        <f>IF(G54="","",VLOOKUP(G54,データ２!$A$2:$B$162,2))</f>
        <v>アヤメＪｒ</v>
      </c>
      <c r="I54" s="6">
        <f>+I34+9</f>
        <v>26</v>
      </c>
      <c r="J54" s="30" t="str">
        <f>IF(I54="","",VLOOKUP(I54,データ２!$A$2:$B$162,2))</f>
        <v>南篠崎ランチャーズ</v>
      </c>
      <c r="K54" s="6">
        <f>+K34+9</f>
        <v>27</v>
      </c>
      <c r="L54" s="30" t="str">
        <f>IF(K54="","",VLOOKUP(K54,データ２!$A$2:$B$162,2))</f>
        <v>アヤメＪｒ</v>
      </c>
    </row>
    <row r="55" spans="1:12" ht="13.5" customHeight="1">
      <c r="A55" s="5">
        <f>+A35+9</f>
        <v>19</v>
      </c>
      <c r="B55" s="28" t="str">
        <f>IF(A55="","",VLOOKUP(A55,データ２!$A$2:$B$162,2))</f>
        <v>有馬スワローズ</v>
      </c>
      <c r="C55" s="5">
        <f>+C35+9</f>
        <v>22</v>
      </c>
      <c r="D55" s="28" t="str">
        <f>IF(C55="","",VLOOKUP(C55,データ２!$A$2:$B$162,2))</f>
        <v>菊坂ファイヤーズ</v>
      </c>
      <c r="E55" s="5">
        <f>+E35+9</f>
        <v>22</v>
      </c>
      <c r="F55" s="28" t="str">
        <f>IF(E55="","",VLOOKUP(E55,データ２!$A$2:$B$162,2))</f>
        <v>菊坂ファイヤーズ</v>
      </c>
      <c r="G55" s="5">
        <f>+G35+9</f>
        <v>23</v>
      </c>
      <c r="H55" s="28" t="str">
        <f>IF(G55="","",VLOOKUP(G55,データ２!$A$2:$B$162,2))</f>
        <v>池雪ジュニアＳ</v>
      </c>
      <c r="I55" s="5">
        <f>+I35+9</f>
        <v>19</v>
      </c>
      <c r="J55" s="28" t="str">
        <f>IF(I55="","",VLOOKUP(I55,データ２!$A$2:$B$162,2))</f>
        <v>有馬スワローズ</v>
      </c>
      <c r="K55" s="5">
        <f>+K35+9</f>
        <v>19</v>
      </c>
      <c r="L55" s="28" t="str">
        <f>IF(K55="","",VLOOKUP(K55,データ２!$A$2:$B$162,2))</f>
        <v>有馬スワローズ</v>
      </c>
    </row>
    <row r="56" spans="1:12" ht="13.5" customHeight="1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362</v>
      </c>
      <c r="J56" s="29"/>
      <c r="K56" s="17" t="s">
        <v>368</v>
      </c>
      <c r="L56" s="29"/>
    </row>
    <row r="57" spans="1:12" ht="13.5" customHeight="1">
      <c r="A57" s="6">
        <f>+A37+9</f>
        <v>26</v>
      </c>
      <c r="B57" s="30" t="str">
        <f>IF(A57="","",VLOOKUP(A57,データ２!$A$2:$B$162,2))</f>
        <v>南篠崎ランチャーズ</v>
      </c>
      <c r="C57" s="6">
        <f>+C37+9</f>
        <v>25</v>
      </c>
      <c r="D57" s="30" t="str">
        <f>IF(C57="","",VLOOKUP(C57,データ２!$A$2:$B$162,2))</f>
        <v>砧南球友</v>
      </c>
      <c r="E57" s="6">
        <f>+E37+9</f>
        <v>26</v>
      </c>
      <c r="F57" s="30" t="str">
        <f>IF(E57="","",VLOOKUP(E57,データ２!$A$2:$B$162,2))</f>
        <v>南篠崎ランチャーズ</v>
      </c>
      <c r="G57" s="6">
        <f>+G37+9</f>
        <v>26</v>
      </c>
      <c r="H57" s="30" t="str">
        <f>IF(G57="","",VLOOKUP(G57,データ２!$A$2:$B$162,2))</f>
        <v>南篠崎ランチャーズ</v>
      </c>
      <c r="I57" s="6">
        <f>+I37+9</f>
        <v>22</v>
      </c>
      <c r="J57" s="30" t="str">
        <f>IF(I57="","",VLOOKUP(I57,データ２!$A$2:$B$162,2))</f>
        <v>菊坂ファイヤーズ</v>
      </c>
      <c r="K57" s="6">
        <f>+K37+9</f>
        <v>20</v>
      </c>
      <c r="L57" s="30" t="str">
        <f>IF(K57="","",VLOOKUP(K57,データ２!$A$2:$B$162,2))</f>
        <v>東港オーシャン</v>
      </c>
    </row>
    <row r="58" spans="1:12" ht="13.5" customHeight="1">
      <c r="A58" s="5">
        <f>+A38+9</f>
        <v>20</v>
      </c>
      <c r="B58" s="28" t="str">
        <f>IF(A58="","",VLOOKUP(A58,データ２!$A$2:$B$162,2))</f>
        <v>東港オーシャン</v>
      </c>
      <c r="C58" s="5">
        <f>+C38+9</f>
        <v>23</v>
      </c>
      <c r="D58" s="28" t="str">
        <f>IF(C58="","",VLOOKUP(C58,データ２!$A$2:$B$162,2))</f>
        <v>池雪ジュニアＳ</v>
      </c>
      <c r="E58" s="5">
        <f>+E38+9</f>
        <v>23</v>
      </c>
      <c r="F58" s="28" t="str">
        <f>IF(E58="","",VLOOKUP(E58,データ２!$A$2:$B$162,2))</f>
        <v>池雪ジュニアＳ</v>
      </c>
      <c r="G58" s="5">
        <f>+G38+9</f>
        <v>24</v>
      </c>
      <c r="H58" s="28" t="str">
        <f>IF(G58="","",VLOOKUP(G58,データ２!$A$2:$B$162,2))</f>
        <v>高井戸東少年野球</v>
      </c>
      <c r="I58" s="5">
        <f>+I38+9</f>
        <v>20</v>
      </c>
      <c r="J58" s="28" t="str">
        <f>IF(I58="","",VLOOKUP(I58,データ２!$A$2:$B$162,2))</f>
        <v>東港オーシャン</v>
      </c>
      <c r="K58" s="5">
        <f>+K38+9</f>
        <v>26</v>
      </c>
      <c r="L58" s="28" t="str">
        <f>IF(K58="","",VLOOKUP(K58,データ２!$A$2:$B$162,2))</f>
        <v>南篠崎ランチャーズ</v>
      </c>
    </row>
    <row r="59" spans="1:12" ht="13.5" customHeight="1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363</v>
      </c>
      <c r="J59" s="29"/>
      <c r="K59" s="17" t="s">
        <v>369</v>
      </c>
      <c r="L59" s="29"/>
    </row>
    <row r="60" spans="1:12" ht="13.5" customHeight="1">
      <c r="A60" s="6">
        <f>+A40+9</f>
        <v>25</v>
      </c>
      <c r="B60" s="30" t="str">
        <f>IF(A60="","",VLOOKUP(A60,データ２!$A$2:$B$162,2))</f>
        <v>砧南球友</v>
      </c>
      <c r="C60" s="6">
        <f>+C40+9</f>
        <v>24</v>
      </c>
      <c r="D60" s="30" t="str">
        <f>IF(C60="","",VLOOKUP(C60,データ２!$A$2:$B$162,2))</f>
        <v>高井戸東少年野球</v>
      </c>
      <c r="E60" s="6">
        <f>+E40+9</f>
        <v>25</v>
      </c>
      <c r="F60" s="30" t="str">
        <f>IF(E60="","",VLOOKUP(E60,データ２!$A$2:$B$162,2))</f>
        <v>砧南球友</v>
      </c>
      <c r="G60" s="6">
        <f>+G40+9</f>
        <v>25</v>
      </c>
      <c r="H60" s="30" t="str">
        <f>IF(G60="","",VLOOKUP(G60,データ２!$A$2:$B$162,2))</f>
        <v>砧南球友</v>
      </c>
      <c r="I60" s="6">
        <f>+I40+9</f>
        <v>21</v>
      </c>
      <c r="J60" s="30" t="str">
        <f>IF(I60="","",VLOOKUP(I60,データ２!$A$2:$B$162,2))</f>
        <v>江東ジョーズ</v>
      </c>
      <c r="K60" s="6">
        <f>+K40+9</f>
        <v>27</v>
      </c>
      <c r="L60" s="30" t="str">
        <f>IF(K60="","",VLOOKUP(K60,データ２!$A$2:$B$162,2))</f>
        <v>アヤメＪｒ</v>
      </c>
    </row>
    <row r="61" ht="13.5" customHeight="1"/>
    <row r="62" ht="19.5" customHeight="1">
      <c r="A62" s="19" t="s">
        <v>448</v>
      </c>
    </row>
    <row r="63" spans="1:12" ht="13.5" customHeight="1">
      <c r="A63" s="5">
        <f>+A43+9</f>
        <v>28</v>
      </c>
      <c r="B63" s="28" t="str">
        <f>IF(A63="","",VLOOKUP(A63,データ２!$A$2:$B$162,2))</f>
        <v>駒込ベアーズ</v>
      </c>
      <c r="C63" s="5">
        <f>+C43+9</f>
        <v>30</v>
      </c>
      <c r="D63" s="28" t="str">
        <f>IF(C63="","",VLOOKUP(C63,データ２!$A$2:$B$162,2))</f>
        <v>ジャパンキングス</v>
      </c>
      <c r="E63" s="5">
        <f>+E43+9</f>
        <v>28</v>
      </c>
      <c r="F63" s="28" t="str">
        <f>IF(E63="","",VLOOKUP(E63,データ２!$A$2:$B$162,2))</f>
        <v>駒込ベアーズ</v>
      </c>
      <c r="G63" s="5">
        <f>+G43+9</f>
        <v>28</v>
      </c>
      <c r="H63" s="28" t="str">
        <f>IF(G63="","",VLOOKUP(G63,データ２!$A$2:$B$162,2))</f>
        <v>駒込ベアーズ</v>
      </c>
      <c r="I63" s="5">
        <f>+I43+9</f>
        <v>28</v>
      </c>
      <c r="J63" s="28" t="str">
        <f>IF(I63="","",VLOOKUP(I63,データ２!$A$2:$B$162,2))</f>
        <v>駒込ベアーズ</v>
      </c>
      <c r="K63" s="5">
        <f>+K43+9</f>
        <v>33</v>
      </c>
      <c r="L63" s="28" t="str">
        <f>IF(K63="","",VLOOKUP(K63,データ２!$A$2:$B$162,2))</f>
        <v>東陽フェニックス</v>
      </c>
    </row>
    <row r="64" spans="1:12" ht="13.5" customHeight="1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372</v>
      </c>
      <c r="L64" s="29"/>
    </row>
    <row r="65" spans="1:12" ht="13.5" customHeight="1">
      <c r="A65" s="6">
        <f>+A45+9</f>
        <v>36</v>
      </c>
      <c r="B65" s="30" t="str">
        <f>IF(A65="","",VLOOKUP(A65,データ２!$A$2:$B$162,2))</f>
        <v>オレンジイーグルス</v>
      </c>
      <c r="C65" s="6">
        <f>+C45+9</f>
        <v>33</v>
      </c>
      <c r="D65" s="30" t="str">
        <f>IF(C65="","",VLOOKUP(C65,データ２!$A$2:$B$162,2))</f>
        <v>東陽フェニックス</v>
      </c>
      <c r="E65" s="6">
        <f>+E45+9</f>
        <v>34</v>
      </c>
      <c r="F65" s="30" t="str">
        <f>IF(E65="","",VLOOKUP(E65,データ２!$A$2:$B$162,2))</f>
        <v>不動パイレーツ</v>
      </c>
      <c r="G65" s="6">
        <f>+G45+9</f>
        <v>33</v>
      </c>
      <c r="H65" s="30" t="str">
        <f>IF(G65="","",VLOOKUP(G65,データ２!$A$2:$B$162,2))</f>
        <v>東陽フェニックス</v>
      </c>
      <c r="I65" s="6">
        <f>+I45+9</f>
        <v>32</v>
      </c>
      <c r="J65" s="30" t="str">
        <f>IF(I65="","",VLOOKUP(I65,データ２!$A$2:$B$162,2))</f>
        <v>品川レインボーズ</v>
      </c>
      <c r="K65" s="6">
        <f>+K45+9</f>
        <v>36</v>
      </c>
      <c r="L65" s="30" t="str">
        <f>IF(K65="","",VLOOKUP(K65,データ２!$A$2:$B$162,2))</f>
        <v>オレンジイーグルス</v>
      </c>
    </row>
    <row r="66" spans="1:12" ht="13.5" customHeight="1">
      <c r="A66" s="5">
        <f>+A46+9</f>
        <v>29</v>
      </c>
      <c r="B66" s="28" t="str">
        <f>IF(A66="","",VLOOKUP(A66,データ２!$A$2:$B$162,2))</f>
        <v>リトルジャイアンツ</v>
      </c>
      <c r="C66" s="5">
        <f>+C46+9</f>
        <v>31</v>
      </c>
      <c r="D66" s="28" t="str">
        <f>IF(C66="","",VLOOKUP(C66,データ２!$A$2:$B$162,2))</f>
        <v>ブラックキラーズ</v>
      </c>
      <c r="E66" s="5">
        <f>+E46+9</f>
        <v>29</v>
      </c>
      <c r="F66" s="28" t="str">
        <f>IF(E66="","",VLOOKUP(E66,データ２!$A$2:$B$162,2))</f>
        <v>リトルジャイアンツ</v>
      </c>
      <c r="G66" s="5">
        <f>+G46+9</f>
        <v>29</v>
      </c>
      <c r="H66" s="28" t="str">
        <f>IF(G66="","",VLOOKUP(G66,データ２!$A$2:$B$162,2))</f>
        <v>リトルジャイアンツ</v>
      </c>
      <c r="I66" s="5">
        <f>+I46+9</f>
        <v>29</v>
      </c>
      <c r="J66" s="28" t="str">
        <f>IF(I66="","",VLOOKUP(I66,データ２!$A$2:$B$162,2))</f>
        <v>リトルジャイアンツ</v>
      </c>
      <c r="K66" s="5">
        <f>+K46+9</f>
        <v>34</v>
      </c>
      <c r="L66" s="28" t="str">
        <f>IF(K66="","",VLOOKUP(K66,データ２!$A$2:$B$162,2))</f>
        <v>不動パイレーツ</v>
      </c>
    </row>
    <row r="67" spans="1:12" ht="13.5" customHeight="1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373</v>
      </c>
      <c r="L67" s="29"/>
    </row>
    <row r="68" spans="1:12" ht="13.5" customHeight="1">
      <c r="A68" s="6">
        <f>+A48+9</f>
        <v>35</v>
      </c>
      <c r="B68" s="30" t="str">
        <f>IF(A68="","",VLOOKUP(A68,データ２!$A$2:$B$162,2))</f>
        <v>山野Ｒイーグルス</v>
      </c>
      <c r="C68" s="6">
        <f>+C48+9</f>
        <v>32</v>
      </c>
      <c r="D68" s="30" t="str">
        <f>IF(C68="","",VLOOKUP(C68,データ２!$A$2:$B$162,2))</f>
        <v>品川レインボーズ</v>
      </c>
      <c r="E68" s="6">
        <f>+E48+9</f>
        <v>33</v>
      </c>
      <c r="F68" s="30" t="str">
        <f>IF(E68="","",VLOOKUP(E68,データ２!$A$2:$B$162,2))</f>
        <v>東陽フェニックス</v>
      </c>
      <c r="G68" s="6">
        <f>+G48+9</f>
        <v>32</v>
      </c>
      <c r="H68" s="30" t="str">
        <f>IF(G68="","",VLOOKUP(G68,データ２!$A$2:$B$162,2))</f>
        <v>品川レインボーズ</v>
      </c>
      <c r="I68" s="6">
        <f>+I48+9</f>
        <v>31</v>
      </c>
      <c r="J68" s="30" t="str">
        <f>IF(I68="","",VLOOKUP(I68,データ２!$A$2:$B$162,2))</f>
        <v>ブラックキラーズ</v>
      </c>
      <c r="K68" s="6">
        <f>+K48+9</f>
        <v>35</v>
      </c>
      <c r="L68" s="30" t="str">
        <f>IF(K68="","",VLOOKUP(K68,データ２!$A$2:$B$162,2))</f>
        <v>山野Ｒイーグルス</v>
      </c>
    </row>
    <row r="69" spans="1:12" ht="13.5" customHeight="1">
      <c r="A69" s="5">
        <f>+A49+9</f>
        <v>30</v>
      </c>
      <c r="B69" s="28" t="str">
        <f>IF(A69="","",VLOOKUP(A69,データ２!$A$2:$B$162,2))</f>
        <v>ジャパンキングス</v>
      </c>
      <c r="C69" s="5">
        <f>+C49+9</f>
        <v>29</v>
      </c>
      <c r="D69" s="28" t="str">
        <f>IF(C69="","",VLOOKUP(C69,データ２!$A$2:$B$162,2))</f>
        <v>リトルジャイアンツ</v>
      </c>
      <c r="E69" s="5">
        <f>+E49+9</f>
        <v>30</v>
      </c>
      <c r="F69" s="28" t="str">
        <f>IF(E69="","",VLOOKUP(E69,データ２!$A$2:$B$162,2))</f>
        <v>ジャパンキングス</v>
      </c>
      <c r="G69" s="5">
        <f>+G49+9</f>
        <v>30</v>
      </c>
      <c r="H69" s="28" t="str">
        <f>IF(G69="","",VLOOKUP(G69,データ２!$A$2:$B$162,2))</f>
        <v>ジャパンキングス</v>
      </c>
      <c r="I69" s="5">
        <f>+I49+9</f>
        <v>32</v>
      </c>
      <c r="J69" s="28" t="str">
        <f>IF(I69="","",VLOOKUP(I69,データ２!$A$2:$B$162,2))</f>
        <v>品川レインボーズ</v>
      </c>
      <c r="K69" s="5">
        <f>+K49+9</f>
        <v>28</v>
      </c>
      <c r="L69" s="28" t="str">
        <f>IF(K69="","",VLOOKUP(K69,データ２!$A$2:$B$162,2))</f>
        <v>駒込ベアーズ</v>
      </c>
    </row>
    <row r="70" spans="1:12" ht="13.5" customHeight="1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374</v>
      </c>
      <c r="L70" s="29"/>
    </row>
    <row r="71" spans="1:12" ht="13.5" customHeight="1">
      <c r="A71" s="6">
        <f>+A51+9</f>
        <v>34</v>
      </c>
      <c r="B71" s="30" t="str">
        <f>IF(A71="","",VLOOKUP(A71,データ２!$A$2:$B$162,2))</f>
        <v>不動パイレーツ</v>
      </c>
      <c r="C71" s="6">
        <f>+C51+9</f>
        <v>36</v>
      </c>
      <c r="D71" s="30" t="str">
        <f>IF(C71="","",VLOOKUP(C71,データ２!$A$2:$B$162,2))</f>
        <v>オレンジイーグルス</v>
      </c>
      <c r="E71" s="6">
        <f>+E51+9</f>
        <v>32</v>
      </c>
      <c r="F71" s="30" t="str">
        <f>IF(E71="","",VLOOKUP(E71,データ２!$A$2:$B$162,2))</f>
        <v>品川レインボーズ</v>
      </c>
      <c r="G71" s="6">
        <f>+G51+9</f>
        <v>31</v>
      </c>
      <c r="H71" s="30" t="str">
        <f>IF(G71="","",VLOOKUP(G71,データ２!$A$2:$B$162,2))</f>
        <v>ブラックキラーズ</v>
      </c>
      <c r="I71" s="6">
        <f>+I51+9</f>
        <v>36</v>
      </c>
      <c r="J71" s="30" t="str">
        <f>IF(I71="","",VLOOKUP(I71,データ２!$A$2:$B$162,2))</f>
        <v>オレンジイーグルス</v>
      </c>
      <c r="K71" s="6">
        <f>+K51+9</f>
        <v>30</v>
      </c>
      <c r="L71" s="30" t="str">
        <f>IF(K71="","",VLOOKUP(K71,データ２!$A$2:$B$162,2))</f>
        <v>ジャパンキングス</v>
      </c>
    </row>
    <row r="72" spans="1:12" ht="13.5" customHeight="1">
      <c r="A72" s="5">
        <f>+A52+9</f>
        <v>31</v>
      </c>
      <c r="B72" s="28" t="str">
        <f>IF(A72="","",VLOOKUP(A72,データ２!$A$2:$B$162,2))</f>
        <v>ブラックキラーズ</v>
      </c>
      <c r="C72" s="5">
        <f>+C52+9</f>
        <v>30</v>
      </c>
      <c r="D72" s="28" t="str">
        <f>IF(C72="","",VLOOKUP(C72,データ２!$A$2:$B$162,2))</f>
        <v>ジャパンキングス</v>
      </c>
      <c r="E72" s="5">
        <f>+E52+9</f>
        <v>30</v>
      </c>
      <c r="F72" s="28" t="str">
        <f>IF(E72="","",VLOOKUP(E72,データ２!$A$2:$B$162,2))</f>
        <v>ジャパンキングス</v>
      </c>
      <c r="G72" s="5">
        <f>+G52+9</f>
        <v>31</v>
      </c>
      <c r="H72" s="28" t="str">
        <f>IF(G72="","",VLOOKUP(G72,データ２!$A$2:$B$162,2))</f>
        <v>ブラックキラーズ</v>
      </c>
      <c r="I72" s="5">
        <f>+I52+9</f>
        <v>33</v>
      </c>
      <c r="J72" s="28" t="str">
        <f>IF(I72="","",VLOOKUP(I72,データ２!$A$2:$B$162,2))</f>
        <v>東陽フェニックス</v>
      </c>
      <c r="K72" s="5">
        <f>+K52+9</f>
        <v>34</v>
      </c>
      <c r="L72" s="28" t="str">
        <f>IF(K72="","",VLOOKUP(K72,データ２!$A$2:$B$162,2))</f>
        <v>不動パイレーツ</v>
      </c>
    </row>
    <row r="73" spans="1:12" ht="13.5" customHeight="1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375</v>
      </c>
      <c r="L73" s="29"/>
    </row>
    <row r="74" spans="1:12" ht="13.5" customHeight="1">
      <c r="A74" s="6">
        <f>+A54+9</f>
        <v>33</v>
      </c>
      <c r="B74" s="30" t="str">
        <f>IF(A74="","",VLOOKUP(A74,データ２!$A$2:$B$162,2))</f>
        <v>東陽フェニックス</v>
      </c>
      <c r="C74" s="6">
        <f>+C54+9</f>
        <v>35</v>
      </c>
      <c r="D74" s="30" t="str">
        <f>IF(C74="","",VLOOKUP(C74,データ２!$A$2:$B$162,2))</f>
        <v>山野Ｒイーグルス</v>
      </c>
      <c r="E74" s="6">
        <f>+E54+9</f>
        <v>36</v>
      </c>
      <c r="F74" s="30" t="str">
        <f>IF(E74="","",VLOOKUP(E74,データ２!$A$2:$B$162,2))</f>
        <v>オレンジイーグルス</v>
      </c>
      <c r="G74" s="6">
        <f>+G54+9</f>
        <v>36</v>
      </c>
      <c r="H74" s="30" t="str">
        <f>IF(G74="","",VLOOKUP(G74,データ２!$A$2:$B$162,2))</f>
        <v>オレンジイーグルス</v>
      </c>
      <c r="I74" s="6">
        <f>+I54+9</f>
        <v>35</v>
      </c>
      <c r="J74" s="30" t="str">
        <f>IF(I74="","",VLOOKUP(I74,データ２!$A$2:$B$162,2))</f>
        <v>山野Ｒイーグルス</v>
      </c>
      <c r="K74" s="6">
        <f>+K54+9</f>
        <v>36</v>
      </c>
      <c r="L74" s="30" t="str">
        <f>IF(K74="","",VLOOKUP(K74,データ２!$A$2:$B$162,2))</f>
        <v>オレンジイーグルス</v>
      </c>
    </row>
    <row r="75" spans="1:12" ht="13.5" customHeight="1">
      <c r="A75" s="5">
        <f>+A55+9</f>
        <v>28</v>
      </c>
      <c r="B75" s="28" t="str">
        <f>IF(A75="","",VLOOKUP(A75,データ２!$A$2:$B$162,2))</f>
        <v>駒込ベアーズ</v>
      </c>
      <c r="C75" s="5">
        <f>+C55+9</f>
        <v>31</v>
      </c>
      <c r="D75" s="28" t="str">
        <f>IF(C75="","",VLOOKUP(C75,データ２!$A$2:$B$162,2))</f>
        <v>ブラックキラーズ</v>
      </c>
      <c r="E75" s="5">
        <f>+E55+9</f>
        <v>31</v>
      </c>
      <c r="F75" s="28" t="str">
        <f>IF(E75="","",VLOOKUP(E75,データ２!$A$2:$B$162,2))</f>
        <v>ブラックキラーズ</v>
      </c>
      <c r="G75" s="5">
        <f>+G55+9</f>
        <v>32</v>
      </c>
      <c r="H75" s="28" t="str">
        <f>IF(G75="","",VLOOKUP(G75,データ２!$A$2:$B$162,2))</f>
        <v>品川レインボーズ</v>
      </c>
      <c r="I75" s="5">
        <f>+I55+9</f>
        <v>28</v>
      </c>
      <c r="J75" s="28" t="str">
        <f>IF(I75="","",VLOOKUP(I75,データ２!$A$2:$B$162,2))</f>
        <v>駒込ベアーズ</v>
      </c>
      <c r="K75" s="5">
        <f>+K55+9</f>
        <v>28</v>
      </c>
      <c r="L75" s="28" t="str">
        <f>IF(K75="","",VLOOKUP(K75,データ２!$A$2:$B$162,2))</f>
        <v>駒込ベアーズ</v>
      </c>
    </row>
    <row r="76" spans="1:12" ht="13.5" customHeight="1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370</v>
      </c>
      <c r="J76" s="29"/>
      <c r="K76" s="17" t="s">
        <v>376</v>
      </c>
      <c r="L76" s="29"/>
    </row>
    <row r="77" spans="1:12" ht="13.5" customHeight="1">
      <c r="A77" s="6">
        <f>+A57+9</f>
        <v>35</v>
      </c>
      <c r="B77" s="30" t="str">
        <f>IF(A77="","",VLOOKUP(A77,データ２!$A$2:$B$162,2))</f>
        <v>山野Ｒイーグルス</v>
      </c>
      <c r="C77" s="6">
        <f>+C57+9</f>
        <v>34</v>
      </c>
      <c r="D77" s="30" t="str">
        <f>IF(C77="","",VLOOKUP(C77,データ２!$A$2:$B$162,2))</f>
        <v>不動パイレーツ</v>
      </c>
      <c r="E77" s="6">
        <f>+E57+9</f>
        <v>35</v>
      </c>
      <c r="F77" s="30" t="str">
        <f>IF(E77="","",VLOOKUP(E77,データ２!$A$2:$B$162,2))</f>
        <v>山野Ｒイーグルス</v>
      </c>
      <c r="G77" s="6">
        <f>+G57+9</f>
        <v>35</v>
      </c>
      <c r="H77" s="30" t="str">
        <f>IF(G77="","",VLOOKUP(G77,データ２!$A$2:$B$162,2))</f>
        <v>山野Ｒイーグルス</v>
      </c>
      <c r="I77" s="6">
        <f>+I57+9</f>
        <v>31</v>
      </c>
      <c r="J77" s="30" t="str">
        <f>IF(I77="","",VLOOKUP(I77,データ２!$A$2:$B$162,2))</f>
        <v>ブラックキラーズ</v>
      </c>
      <c r="K77" s="6">
        <f>+K57+9</f>
        <v>29</v>
      </c>
      <c r="L77" s="30" t="str">
        <f>IF(K77="","",VLOOKUP(K77,データ２!$A$2:$B$162,2))</f>
        <v>リトルジャイアンツ</v>
      </c>
    </row>
    <row r="78" spans="1:12" ht="13.5" customHeight="1">
      <c r="A78" s="5">
        <f>+A58+9</f>
        <v>29</v>
      </c>
      <c r="B78" s="28" t="str">
        <f>IF(A78="","",VLOOKUP(A78,データ２!$A$2:$B$162,2))</f>
        <v>リトルジャイアンツ</v>
      </c>
      <c r="C78" s="5">
        <f>+C58+9</f>
        <v>32</v>
      </c>
      <c r="D78" s="28" t="str">
        <f>IF(C78="","",VLOOKUP(C78,データ２!$A$2:$B$162,2))</f>
        <v>品川レインボーズ</v>
      </c>
      <c r="E78" s="5">
        <f>+E58+9</f>
        <v>32</v>
      </c>
      <c r="F78" s="28" t="str">
        <f>IF(E78="","",VLOOKUP(E78,データ２!$A$2:$B$162,2))</f>
        <v>品川レインボーズ</v>
      </c>
      <c r="G78" s="5">
        <f>+G58+9</f>
        <v>33</v>
      </c>
      <c r="H78" s="28" t="str">
        <f>IF(G78="","",VLOOKUP(G78,データ２!$A$2:$B$162,2))</f>
        <v>東陽フェニックス</v>
      </c>
      <c r="I78" s="5">
        <f>+I58+9</f>
        <v>29</v>
      </c>
      <c r="J78" s="28" t="str">
        <f>IF(I78="","",VLOOKUP(I78,データ２!$A$2:$B$162,2))</f>
        <v>リトルジャイアンツ</v>
      </c>
      <c r="K78" s="5">
        <f>+K58+9</f>
        <v>35</v>
      </c>
      <c r="L78" s="28" t="str">
        <f>IF(K78="","",VLOOKUP(K78,データ２!$A$2:$B$162,2))</f>
        <v>山野Ｒイーグルス</v>
      </c>
    </row>
    <row r="79" spans="1:12" ht="13.5" customHeight="1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371</v>
      </c>
      <c r="J79" s="29"/>
      <c r="K79" s="17" t="s">
        <v>377</v>
      </c>
      <c r="L79" s="29"/>
    </row>
    <row r="80" spans="1:12" ht="13.5" customHeight="1">
      <c r="A80" s="6">
        <f>+A60+9</f>
        <v>34</v>
      </c>
      <c r="B80" s="30" t="str">
        <f>IF(A80="","",VLOOKUP(A80,データ２!$A$2:$B$162,2))</f>
        <v>不動パイレーツ</v>
      </c>
      <c r="C80" s="6">
        <f>+C60+9</f>
        <v>33</v>
      </c>
      <c r="D80" s="30" t="str">
        <f>IF(C80="","",VLOOKUP(C80,データ２!$A$2:$B$162,2))</f>
        <v>東陽フェニックス</v>
      </c>
      <c r="E80" s="6">
        <f>+E60+9</f>
        <v>34</v>
      </c>
      <c r="F80" s="30" t="str">
        <f>IF(E80="","",VLOOKUP(E80,データ２!$A$2:$B$162,2))</f>
        <v>不動パイレーツ</v>
      </c>
      <c r="G80" s="6">
        <f>+G60+9</f>
        <v>34</v>
      </c>
      <c r="H80" s="30" t="str">
        <f>IF(G80="","",VLOOKUP(G80,データ２!$A$2:$B$162,2))</f>
        <v>不動パイレーツ</v>
      </c>
      <c r="I80" s="6">
        <f>+I60+9</f>
        <v>30</v>
      </c>
      <c r="J80" s="30" t="str">
        <f>IF(I80="","",VLOOKUP(I80,データ２!$A$2:$B$162,2))</f>
        <v>ジャパンキングス</v>
      </c>
      <c r="K80" s="6">
        <f>+K60+9</f>
        <v>36</v>
      </c>
      <c r="L80" s="30" t="str">
        <f>IF(K80="","",VLOOKUP(K80,データ２!$A$2:$B$162,2))</f>
        <v>オレンジイーグルス</v>
      </c>
    </row>
    <row r="82" ht="19.5" customHeight="1">
      <c r="A82" s="19" t="s">
        <v>449</v>
      </c>
    </row>
    <row r="83" spans="1:12" ht="13.5" customHeight="1">
      <c r="A83" s="5">
        <f>+A63+9</f>
        <v>37</v>
      </c>
      <c r="B83" s="28" t="str">
        <f>IF(A83="","",VLOOKUP(A83,データ２!$A$2:$B$162,2))</f>
        <v>ニュー愛宕</v>
      </c>
      <c r="C83" s="5">
        <f>+C63+9</f>
        <v>39</v>
      </c>
      <c r="D83" s="28" t="str">
        <f>IF(C83="","",VLOOKUP(C83,データ２!$A$2:$B$162,2))</f>
        <v>ブルースカイズ</v>
      </c>
      <c r="E83" s="5">
        <f>+E63+9</f>
        <v>37</v>
      </c>
      <c r="F83" s="28" t="str">
        <f>IF(E83="","",VLOOKUP(E83,データ２!$A$2:$B$162,2))</f>
        <v>ニュー愛宕</v>
      </c>
      <c r="G83" s="5">
        <f>+G63+9</f>
        <v>37</v>
      </c>
      <c r="H83" s="28" t="str">
        <f>IF(G83="","",VLOOKUP(G83,データ２!$A$2:$B$162,2))</f>
        <v>ニュー愛宕</v>
      </c>
      <c r="I83" s="5">
        <f>+I63+9</f>
        <v>37</v>
      </c>
      <c r="J83" s="28" t="str">
        <f>IF(I83="","",VLOOKUP(I83,データ２!$A$2:$B$162,2))</f>
        <v>ニュー愛宕</v>
      </c>
      <c r="K83" s="5">
        <f>+K63+9</f>
        <v>42</v>
      </c>
      <c r="L83" s="28" t="str">
        <f>IF(K83="","",VLOOKUP(K83,データ２!$A$2:$B$162,2))</f>
        <v>元芝ハヤブサ</v>
      </c>
    </row>
    <row r="84" spans="1:12" ht="13.5" customHeight="1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380</v>
      </c>
      <c r="L84" s="29"/>
    </row>
    <row r="85" spans="1:12" ht="13.5" customHeight="1">
      <c r="A85" s="6">
        <f>+A65+9</f>
        <v>45</v>
      </c>
      <c r="B85" s="30" t="str">
        <f>IF(A85="","",VLOOKUP(A85,データ２!$A$2:$B$162,2))</f>
        <v>サンジュニア</v>
      </c>
      <c r="C85" s="6">
        <f>+C65+9</f>
        <v>42</v>
      </c>
      <c r="D85" s="30" t="str">
        <f>IF(C85="","",VLOOKUP(C85,データ２!$A$2:$B$162,2))</f>
        <v>元芝ハヤブサ</v>
      </c>
      <c r="E85" s="6">
        <f>+E65+9</f>
        <v>43</v>
      </c>
      <c r="F85" s="30" t="str">
        <f>IF(E85="","",VLOOKUP(E85,データ２!$A$2:$B$162,2))</f>
        <v>月島ライオンズ</v>
      </c>
      <c r="G85" s="6">
        <f>+G65+9</f>
        <v>42</v>
      </c>
      <c r="H85" s="30" t="str">
        <f>IF(G85="","",VLOOKUP(G85,データ２!$A$2:$B$162,2))</f>
        <v>元芝ハヤブサ</v>
      </c>
      <c r="I85" s="6">
        <f>+I65+9</f>
        <v>41</v>
      </c>
      <c r="J85" s="30" t="str">
        <f>IF(I85="","",VLOOKUP(I85,データ２!$A$2:$B$162,2))</f>
        <v>茗荷谷クラブ</v>
      </c>
      <c r="K85" s="6">
        <f>+K65+9</f>
        <v>45</v>
      </c>
      <c r="L85" s="30" t="str">
        <f>IF(K85="","",VLOOKUP(K85,データ２!$A$2:$B$162,2))</f>
        <v>サンジュニア</v>
      </c>
    </row>
    <row r="86" spans="1:12" ht="13.5" customHeight="1">
      <c r="A86" s="5">
        <f>+A66+9</f>
        <v>38</v>
      </c>
      <c r="B86" s="28" t="str">
        <f>IF(A86="","",VLOOKUP(A86,データ２!$A$2:$B$162,2))</f>
        <v>春日橋ファイターズ</v>
      </c>
      <c r="C86" s="5">
        <f>+C66+9</f>
        <v>40</v>
      </c>
      <c r="D86" s="28" t="str">
        <f>IF(C86="","",VLOOKUP(C86,データ２!$A$2:$B$162,2))</f>
        <v>トゥールスジュニア</v>
      </c>
      <c r="E86" s="5">
        <f>+E66+9</f>
        <v>38</v>
      </c>
      <c r="F86" s="28" t="str">
        <f>IF(E86="","",VLOOKUP(E86,データ２!$A$2:$B$162,2))</f>
        <v>春日橋ファイターズ</v>
      </c>
      <c r="G86" s="5">
        <f>+G66+9</f>
        <v>38</v>
      </c>
      <c r="H86" s="28" t="str">
        <f>IF(G86="","",VLOOKUP(G86,データ２!$A$2:$B$162,2))</f>
        <v>春日橋ファイターズ</v>
      </c>
      <c r="I86" s="5">
        <f>+I66+9</f>
        <v>38</v>
      </c>
      <c r="J86" s="28" t="str">
        <f>IF(I86="","",VLOOKUP(I86,データ２!$A$2:$B$162,2))</f>
        <v>春日橋ファイターズ</v>
      </c>
      <c r="K86" s="5">
        <f>+K66+9</f>
        <v>43</v>
      </c>
      <c r="L86" s="28" t="str">
        <f>IF(K86="","",VLOOKUP(K86,データ２!$A$2:$B$162,2))</f>
        <v>月島ライオンズ</v>
      </c>
    </row>
    <row r="87" spans="1:12" ht="13.5" customHeight="1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381</v>
      </c>
      <c r="L87" s="29"/>
    </row>
    <row r="88" spans="1:12" ht="13.5" customHeight="1">
      <c r="A88" s="6">
        <f>+A68+9</f>
        <v>44</v>
      </c>
      <c r="B88" s="30" t="str">
        <f>IF(A88="","",VLOOKUP(A88,データ２!$A$2:$B$162,2))</f>
        <v>墨田スターズ</v>
      </c>
      <c r="C88" s="6">
        <f>+C68+9</f>
        <v>41</v>
      </c>
      <c r="D88" s="30" t="str">
        <f>IF(C88="","",VLOOKUP(C88,データ２!$A$2:$B$162,2))</f>
        <v>茗荷谷クラブ</v>
      </c>
      <c r="E88" s="6">
        <f>+E68+9</f>
        <v>42</v>
      </c>
      <c r="F88" s="30" t="str">
        <f>IF(E88="","",VLOOKUP(E88,データ２!$A$2:$B$162,2))</f>
        <v>元芝ハヤブサ</v>
      </c>
      <c r="G88" s="6">
        <f>+G68+9</f>
        <v>41</v>
      </c>
      <c r="H88" s="30" t="str">
        <f>IF(G88="","",VLOOKUP(G88,データ２!$A$2:$B$162,2))</f>
        <v>茗荷谷クラブ</v>
      </c>
      <c r="I88" s="6">
        <f>+I68+9</f>
        <v>40</v>
      </c>
      <c r="J88" s="30" t="str">
        <f>IF(I88="","",VLOOKUP(I88,データ２!$A$2:$B$162,2))</f>
        <v>トゥールスジュニア</v>
      </c>
      <c r="K88" s="6">
        <f>+K68+9</f>
        <v>44</v>
      </c>
      <c r="L88" s="30" t="str">
        <f>IF(K88="","",VLOOKUP(K88,データ２!$A$2:$B$162,2))</f>
        <v>墨田スターズ</v>
      </c>
    </row>
    <row r="89" spans="1:12" ht="13.5" customHeight="1">
      <c r="A89" s="5">
        <f>+A69+9</f>
        <v>39</v>
      </c>
      <c r="B89" s="28" t="str">
        <f>IF(A89="","",VLOOKUP(A89,データ２!$A$2:$B$162,2))</f>
        <v>ブルースカイズ</v>
      </c>
      <c r="C89" s="5">
        <f>+C69+9</f>
        <v>38</v>
      </c>
      <c r="D89" s="28" t="str">
        <f>IF(C89="","",VLOOKUP(C89,データ２!$A$2:$B$162,2))</f>
        <v>春日橋ファイターズ</v>
      </c>
      <c r="E89" s="5">
        <f>+E69+9</f>
        <v>39</v>
      </c>
      <c r="F89" s="28" t="str">
        <f>IF(E89="","",VLOOKUP(E89,データ２!$A$2:$B$162,2))</f>
        <v>ブルースカイズ</v>
      </c>
      <c r="G89" s="5">
        <f>+G69+9</f>
        <v>39</v>
      </c>
      <c r="H89" s="28" t="str">
        <f>IF(G89="","",VLOOKUP(G89,データ２!$A$2:$B$162,2))</f>
        <v>ブルースカイズ</v>
      </c>
      <c r="I89" s="5">
        <f>+I69+9</f>
        <v>41</v>
      </c>
      <c r="J89" s="28" t="str">
        <f>IF(I89="","",VLOOKUP(I89,データ２!$A$2:$B$162,2))</f>
        <v>茗荷谷クラブ</v>
      </c>
      <c r="K89" s="5">
        <f>+K69+9</f>
        <v>37</v>
      </c>
      <c r="L89" s="28" t="str">
        <f>IF(K89="","",VLOOKUP(K89,データ２!$A$2:$B$162,2))</f>
        <v>ニュー愛宕</v>
      </c>
    </row>
    <row r="90" spans="1:12" ht="13.5" customHeight="1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382</v>
      </c>
      <c r="L90" s="29"/>
    </row>
    <row r="91" spans="1:12" ht="13.5" customHeight="1">
      <c r="A91" s="6">
        <f>+A71+9</f>
        <v>43</v>
      </c>
      <c r="B91" s="30" t="str">
        <f>IF(A91="","",VLOOKUP(A91,データ２!$A$2:$B$162,2))</f>
        <v>月島ライオンズ</v>
      </c>
      <c r="C91" s="6">
        <f>+C71+9</f>
        <v>45</v>
      </c>
      <c r="D91" s="30" t="str">
        <f>IF(C91="","",VLOOKUP(C91,データ２!$A$2:$B$162,2))</f>
        <v>サンジュニア</v>
      </c>
      <c r="E91" s="6">
        <f>+E71+9</f>
        <v>41</v>
      </c>
      <c r="F91" s="30" t="str">
        <f>IF(E91="","",VLOOKUP(E91,データ２!$A$2:$B$162,2))</f>
        <v>茗荷谷クラブ</v>
      </c>
      <c r="G91" s="6">
        <f>+G71+9</f>
        <v>40</v>
      </c>
      <c r="H91" s="30" t="str">
        <f>IF(G91="","",VLOOKUP(G91,データ２!$A$2:$B$162,2))</f>
        <v>トゥールスジュニア</v>
      </c>
      <c r="I91" s="6">
        <f>+I71+9</f>
        <v>45</v>
      </c>
      <c r="J91" s="30" t="str">
        <f>IF(I91="","",VLOOKUP(I91,データ２!$A$2:$B$162,2))</f>
        <v>サンジュニア</v>
      </c>
      <c r="K91" s="6">
        <f>+K71+9</f>
        <v>39</v>
      </c>
      <c r="L91" s="30" t="str">
        <f>IF(K91="","",VLOOKUP(K91,データ２!$A$2:$B$162,2))</f>
        <v>ブルースカイズ</v>
      </c>
    </row>
    <row r="92" spans="1:12" ht="13.5" customHeight="1">
      <c r="A92" s="5">
        <f>+A72+9</f>
        <v>40</v>
      </c>
      <c r="B92" s="28" t="str">
        <f>IF(A92="","",VLOOKUP(A92,データ２!$A$2:$B$162,2))</f>
        <v>トゥールスジュニア</v>
      </c>
      <c r="C92" s="5">
        <f>+C72+9</f>
        <v>39</v>
      </c>
      <c r="D92" s="28" t="str">
        <f>IF(C92="","",VLOOKUP(C92,データ２!$A$2:$B$162,2))</f>
        <v>ブルースカイズ</v>
      </c>
      <c r="E92" s="5">
        <f>+E72+9</f>
        <v>39</v>
      </c>
      <c r="F92" s="28" t="str">
        <f>IF(E92="","",VLOOKUP(E92,データ２!$A$2:$B$162,2))</f>
        <v>ブルースカイズ</v>
      </c>
      <c r="G92" s="5">
        <f>+G72+9</f>
        <v>40</v>
      </c>
      <c r="H92" s="28" t="str">
        <f>IF(G92="","",VLOOKUP(G92,データ２!$A$2:$B$162,2))</f>
        <v>トゥールスジュニア</v>
      </c>
      <c r="I92" s="5">
        <f>+I72+9</f>
        <v>42</v>
      </c>
      <c r="J92" s="28" t="str">
        <f>IF(I92="","",VLOOKUP(I92,データ２!$A$2:$B$162,2))</f>
        <v>元芝ハヤブサ</v>
      </c>
      <c r="K92" s="5">
        <f>+K72+9</f>
        <v>43</v>
      </c>
      <c r="L92" s="28" t="str">
        <f>IF(K92="","",VLOOKUP(K92,データ２!$A$2:$B$162,2))</f>
        <v>月島ライオンズ</v>
      </c>
    </row>
    <row r="93" spans="1:12" ht="13.5" customHeight="1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383</v>
      </c>
      <c r="L93" s="29"/>
    </row>
    <row r="94" spans="1:12" ht="13.5" customHeight="1">
      <c r="A94" s="6">
        <f>+A74+9</f>
        <v>42</v>
      </c>
      <c r="B94" s="30" t="str">
        <f>IF(A94="","",VLOOKUP(A94,データ２!$A$2:$B$162,2))</f>
        <v>元芝ハヤブサ</v>
      </c>
      <c r="C94" s="6">
        <f>+C74+9</f>
        <v>44</v>
      </c>
      <c r="D94" s="30" t="str">
        <f>IF(C94="","",VLOOKUP(C94,データ２!$A$2:$B$162,2))</f>
        <v>墨田スターズ</v>
      </c>
      <c r="E94" s="6">
        <f>+E74+9</f>
        <v>45</v>
      </c>
      <c r="F94" s="30" t="str">
        <f>IF(E94="","",VLOOKUP(E94,データ２!$A$2:$B$162,2))</f>
        <v>サンジュニア</v>
      </c>
      <c r="G94" s="6">
        <f>+G74+9</f>
        <v>45</v>
      </c>
      <c r="H94" s="30" t="str">
        <f>IF(G94="","",VLOOKUP(G94,データ２!$A$2:$B$162,2))</f>
        <v>サンジュニア</v>
      </c>
      <c r="I94" s="6">
        <f>+I74+9</f>
        <v>44</v>
      </c>
      <c r="J94" s="30" t="str">
        <f>IF(I94="","",VLOOKUP(I94,データ２!$A$2:$B$162,2))</f>
        <v>墨田スターズ</v>
      </c>
      <c r="K94" s="6">
        <f>+K74+9</f>
        <v>45</v>
      </c>
      <c r="L94" s="30" t="str">
        <f>IF(K94="","",VLOOKUP(K94,データ２!$A$2:$B$162,2))</f>
        <v>サンジュニア</v>
      </c>
    </row>
    <row r="95" spans="1:12" ht="13.5" customHeight="1">
      <c r="A95" s="5">
        <f>+A75+9</f>
        <v>37</v>
      </c>
      <c r="B95" s="28" t="str">
        <f>IF(A95="","",VLOOKUP(A95,データ２!$A$2:$B$162,2))</f>
        <v>ニュー愛宕</v>
      </c>
      <c r="C95" s="5">
        <f>+C75+9</f>
        <v>40</v>
      </c>
      <c r="D95" s="28" t="str">
        <f>IF(C95="","",VLOOKUP(C95,データ２!$A$2:$B$162,2))</f>
        <v>トゥールスジュニア</v>
      </c>
      <c r="E95" s="5">
        <f>+E75+9</f>
        <v>40</v>
      </c>
      <c r="F95" s="28" t="str">
        <f>IF(E95="","",VLOOKUP(E95,データ２!$A$2:$B$162,2))</f>
        <v>トゥールスジュニア</v>
      </c>
      <c r="G95" s="5">
        <f>+G75+9</f>
        <v>41</v>
      </c>
      <c r="H95" s="28" t="str">
        <f>IF(G95="","",VLOOKUP(G95,データ２!$A$2:$B$162,2))</f>
        <v>茗荷谷クラブ</v>
      </c>
      <c r="I95" s="5">
        <f>+I75+9</f>
        <v>37</v>
      </c>
      <c r="J95" s="28" t="str">
        <f>IF(I95="","",VLOOKUP(I95,データ２!$A$2:$B$162,2))</f>
        <v>ニュー愛宕</v>
      </c>
      <c r="K95" s="5">
        <f>+K75+9</f>
        <v>37</v>
      </c>
      <c r="L95" s="28" t="str">
        <f>IF(K95="","",VLOOKUP(K95,データ２!$A$2:$B$162,2))</f>
        <v>ニュー愛宕</v>
      </c>
    </row>
    <row r="96" spans="1:12" ht="13.5" customHeight="1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378</v>
      </c>
      <c r="J96" s="29"/>
      <c r="K96" s="17" t="s">
        <v>384</v>
      </c>
      <c r="L96" s="29"/>
    </row>
    <row r="97" spans="1:12" ht="13.5" customHeight="1">
      <c r="A97" s="6">
        <f>+A77+9</f>
        <v>44</v>
      </c>
      <c r="B97" s="30" t="str">
        <f>IF(A97="","",VLOOKUP(A97,データ２!$A$2:$B$162,2))</f>
        <v>墨田スターズ</v>
      </c>
      <c r="C97" s="6">
        <f>+C77+9</f>
        <v>43</v>
      </c>
      <c r="D97" s="30" t="str">
        <f>IF(C97="","",VLOOKUP(C97,データ２!$A$2:$B$162,2))</f>
        <v>月島ライオンズ</v>
      </c>
      <c r="E97" s="6">
        <f>+E77+9</f>
        <v>44</v>
      </c>
      <c r="F97" s="30" t="str">
        <f>IF(E97="","",VLOOKUP(E97,データ２!$A$2:$B$162,2))</f>
        <v>墨田スターズ</v>
      </c>
      <c r="G97" s="6">
        <f>+G77+9</f>
        <v>44</v>
      </c>
      <c r="H97" s="30" t="str">
        <f>IF(G97="","",VLOOKUP(G97,データ２!$A$2:$B$162,2))</f>
        <v>墨田スターズ</v>
      </c>
      <c r="I97" s="6">
        <f>+I77+9</f>
        <v>40</v>
      </c>
      <c r="J97" s="30" t="str">
        <f>IF(I97="","",VLOOKUP(I97,データ２!$A$2:$B$162,2))</f>
        <v>トゥールスジュニア</v>
      </c>
      <c r="K97" s="6">
        <f>+K77+9</f>
        <v>38</v>
      </c>
      <c r="L97" s="30" t="str">
        <f>IF(K97="","",VLOOKUP(K97,データ２!$A$2:$B$162,2))</f>
        <v>春日橋ファイターズ</v>
      </c>
    </row>
    <row r="98" spans="1:12" ht="13.5" customHeight="1">
      <c r="A98" s="5">
        <f>+A78+9</f>
        <v>38</v>
      </c>
      <c r="B98" s="28" t="str">
        <f>IF(A98="","",VLOOKUP(A98,データ２!$A$2:$B$162,2))</f>
        <v>春日橋ファイターズ</v>
      </c>
      <c r="C98" s="5">
        <f>+C78+9</f>
        <v>41</v>
      </c>
      <c r="D98" s="28" t="str">
        <f>IF(C98="","",VLOOKUP(C98,データ２!$A$2:$B$162,2))</f>
        <v>茗荷谷クラブ</v>
      </c>
      <c r="E98" s="5">
        <f>+E78+9</f>
        <v>41</v>
      </c>
      <c r="F98" s="28" t="str">
        <f>IF(E98="","",VLOOKUP(E98,データ２!$A$2:$B$162,2))</f>
        <v>茗荷谷クラブ</v>
      </c>
      <c r="G98" s="5">
        <f>+G78+9</f>
        <v>42</v>
      </c>
      <c r="H98" s="28" t="str">
        <f>IF(G98="","",VLOOKUP(G98,データ２!$A$2:$B$162,2))</f>
        <v>元芝ハヤブサ</v>
      </c>
      <c r="I98" s="5">
        <f>+I78+9</f>
        <v>38</v>
      </c>
      <c r="J98" s="28" t="str">
        <f>IF(I98="","",VLOOKUP(I98,データ２!$A$2:$B$162,2))</f>
        <v>春日橋ファイターズ</v>
      </c>
      <c r="K98" s="5">
        <f>+K78+9</f>
        <v>44</v>
      </c>
      <c r="L98" s="28" t="str">
        <f>IF(K98="","",VLOOKUP(K98,データ２!$A$2:$B$162,2))</f>
        <v>墨田スターズ</v>
      </c>
    </row>
    <row r="99" spans="1:12" ht="13.5" customHeight="1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379</v>
      </c>
      <c r="J99" s="29"/>
      <c r="K99" s="17" t="s">
        <v>385</v>
      </c>
      <c r="L99" s="29"/>
    </row>
    <row r="100" spans="1:12" ht="13.5" customHeight="1">
      <c r="A100" s="6">
        <f>+A80+9</f>
        <v>43</v>
      </c>
      <c r="B100" s="30" t="str">
        <f>IF(A100="","",VLOOKUP(A100,データ２!$A$2:$B$162,2))</f>
        <v>月島ライオンズ</v>
      </c>
      <c r="C100" s="6">
        <f>+C80+9</f>
        <v>42</v>
      </c>
      <c r="D100" s="30" t="str">
        <f>IF(C100="","",VLOOKUP(C100,データ２!$A$2:$B$162,2))</f>
        <v>元芝ハヤブサ</v>
      </c>
      <c r="E100" s="6">
        <f>+E80+9</f>
        <v>43</v>
      </c>
      <c r="F100" s="30" t="str">
        <f>IF(E100="","",VLOOKUP(E100,データ２!$A$2:$B$162,2))</f>
        <v>月島ライオンズ</v>
      </c>
      <c r="G100" s="6">
        <f>+G80+9</f>
        <v>43</v>
      </c>
      <c r="H100" s="30" t="str">
        <f>IF(G100="","",VLOOKUP(G100,データ２!$A$2:$B$162,2))</f>
        <v>月島ライオンズ</v>
      </c>
      <c r="I100" s="6">
        <f>+I80+9</f>
        <v>39</v>
      </c>
      <c r="J100" s="30" t="str">
        <f>IF(I100="","",VLOOKUP(I100,データ２!$A$2:$B$162,2))</f>
        <v>ブルースカイズ</v>
      </c>
      <c r="K100" s="6">
        <f>+K80+9</f>
        <v>45</v>
      </c>
      <c r="L100" s="30" t="str">
        <f>IF(K100="","",VLOOKUP(K100,データ２!$A$2:$B$162,2))</f>
        <v>サンジュニア</v>
      </c>
    </row>
    <row r="101" ht="13.5" customHeight="1"/>
    <row r="102" ht="19.5" customHeight="1">
      <c r="A102" s="19" t="s">
        <v>450</v>
      </c>
    </row>
    <row r="103" spans="1:12" ht="13.5" customHeight="1">
      <c r="A103" s="5">
        <f>+A83+9</f>
        <v>46</v>
      </c>
      <c r="B103" s="28" t="str">
        <f>IF(A103="","",VLOOKUP(A103,データ２!$A$2:$B$162,2))</f>
        <v>雑司ヶ谷ヤング</v>
      </c>
      <c r="C103" s="5">
        <f>+C83+9</f>
        <v>48</v>
      </c>
      <c r="D103" s="28" t="str">
        <f>IF(C103="","",VLOOKUP(C103,データ２!$A$2:$B$162,2))</f>
        <v>番町エンジェルス</v>
      </c>
      <c r="E103" s="5">
        <f>+E83+9</f>
        <v>46</v>
      </c>
      <c r="F103" s="28" t="str">
        <f>IF(E103="","",VLOOKUP(E103,データ２!$A$2:$B$162,2))</f>
        <v>雑司ヶ谷ヤング</v>
      </c>
      <c r="G103" s="5">
        <f>+G83+9</f>
        <v>46</v>
      </c>
      <c r="H103" s="28" t="str">
        <f>IF(G103="","",VLOOKUP(G103,データ２!$A$2:$B$162,2))</f>
        <v>雑司ヶ谷ヤング</v>
      </c>
      <c r="I103" s="5">
        <f>+I83+9</f>
        <v>46</v>
      </c>
      <c r="J103" s="28" t="str">
        <f>IF(I103="","",VLOOKUP(I103,データ２!$A$2:$B$162,2))</f>
        <v>雑司ヶ谷ヤング</v>
      </c>
      <c r="K103" s="5">
        <f>+K83+9</f>
        <v>51</v>
      </c>
      <c r="L103" s="28" t="str">
        <f>IF(K103="","",VLOOKUP(K103,データ２!$A$2:$B$162,2))</f>
        <v>フレール</v>
      </c>
    </row>
    <row r="104" spans="1:12" ht="13.5" customHeight="1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389</v>
      </c>
      <c r="L104" s="29"/>
    </row>
    <row r="105" spans="1:12" ht="13.5" customHeight="1">
      <c r="A105" s="6">
        <f>+A85+9</f>
        <v>54</v>
      </c>
      <c r="B105" s="30" t="str">
        <f>IF(A105="","",VLOOKUP(A105,データ２!$A$2:$B$162,2))</f>
        <v>大雲寺スターズ</v>
      </c>
      <c r="C105" s="6">
        <f>+C85+9</f>
        <v>51</v>
      </c>
      <c r="D105" s="30" t="str">
        <f>IF(C105="","",VLOOKUP(C105,データ２!$A$2:$B$162,2))</f>
        <v>フレール</v>
      </c>
      <c r="E105" s="6">
        <f>+E85+9</f>
        <v>52</v>
      </c>
      <c r="F105" s="30" t="str">
        <f>IF(E105="","",VLOOKUP(E105,データ２!$A$2:$B$162,2))</f>
        <v>旗の台クラブ</v>
      </c>
      <c r="G105" s="6">
        <f>+G85+9</f>
        <v>51</v>
      </c>
      <c r="H105" s="30" t="str">
        <f>IF(G105="","",VLOOKUP(G105,データ２!$A$2:$B$162,2))</f>
        <v>フレール</v>
      </c>
      <c r="I105" s="6">
        <f>+I85+9</f>
        <v>50</v>
      </c>
      <c r="J105" s="30" t="str">
        <f>IF(I105="","",VLOOKUP(I105,データ２!$A$2:$B$162,2))</f>
        <v>中央バンディーズ</v>
      </c>
      <c r="K105" s="6">
        <f>+K85+9</f>
        <v>54</v>
      </c>
      <c r="L105" s="30" t="str">
        <f>IF(K105="","",VLOOKUP(K105,データ２!$A$2:$B$162,2))</f>
        <v>大雲寺スターズ</v>
      </c>
    </row>
    <row r="106" spans="1:12" ht="13.5" customHeight="1">
      <c r="A106" s="5">
        <f>+A86+9</f>
        <v>47</v>
      </c>
      <c r="B106" s="28" t="str">
        <f>IF(A106="","",VLOOKUP(A106,データ２!$A$2:$B$162,2))</f>
        <v>ＬＣジュニア</v>
      </c>
      <c r="C106" s="5">
        <f>+C86+9</f>
        <v>49</v>
      </c>
      <c r="D106" s="28" t="str">
        <f>IF(C106="","",VLOOKUP(C106,データ２!$A$2:$B$162,2))</f>
        <v>東伊興シャインズ</v>
      </c>
      <c r="E106" s="5">
        <f>+E86+9</f>
        <v>47</v>
      </c>
      <c r="F106" s="28" t="str">
        <f>IF(E106="","",VLOOKUP(E106,データ２!$A$2:$B$162,2))</f>
        <v>ＬＣジュニア</v>
      </c>
      <c r="G106" s="5">
        <f>+G86+9</f>
        <v>47</v>
      </c>
      <c r="H106" s="28" t="str">
        <f>IF(G106="","",VLOOKUP(G106,データ２!$A$2:$B$162,2))</f>
        <v>ＬＣジュニア</v>
      </c>
      <c r="I106" s="5">
        <f>+I86+9</f>
        <v>47</v>
      </c>
      <c r="J106" s="28" t="str">
        <f>IF(I106="","",VLOOKUP(I106,データ２!$A$2:$B$162,2))</f>
        <v>ＬＣジュニア</v>
      </c>
      <c r="K106" s="5">
        <f>+K86+9</f>
        <v>52</v>
      </c>
      <c r="L106" s="28" t="str">
        <f>IF(K106="","",VLOOKUP(K106,データ２!$A$2:$B$162,2))</f>
        <v>旗の台クラブ</v>
      </c>
    </row>
    <row r="107" spans="1:12" ht="13.5" customHeight="1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390</v>
      </c>
      <c r="L107" s="29"/>
    </row>
    <row r="108" spans="1:12" ht="13.5" customHeight="1">
      <c r="A108" s="6">
        <f>+A88+9</f>
        <v>53</v>
      </c>
      <c r="B108" s="30" t="str">
        <f>IF(A108="","",VLOOKUP(A108,データ２!$A$2:$B$162,2))</f>
        <v>東雲メッツ</v>
      </c>
      <c r="C108" s="6">
        <f>+C88+9</f>
        <v>50</v>
      </c>
      <c r="D108" s="30" t="str">
        <f>IF(C108="","",VLOOKUP(C108,データ２!$A$2:$B$162,2))</f>
        <v>中央バンディーズ</v>
      </c>
      <c r="E108" s="6">
        <f>+E88+9</f>
        <v>51</v>
      </c>
      <c r="F108" s="30" t="str">
        <f>IF(E108="","",VLOOKUP(E108,データ２!$A$2:$B$162,2))</f>
        <v>フレール</v>
      </c>
      <c r="G108" s="6">
        <f>+G88+9</f>
        <v>50</v>
      </c>
      <c r="H108" s="30" t="str">
        <f>IF(G108="","",VLOOKUP(G108,データ２!$A$2:$B$162,2))</f>
        <v>中央バンディーズ</v>
      </c>
      <c r="I108" s="6">
        <f>+I88+9</f>
        <v>49</v>
      </c>
      <c r="J108" s="30" t="str">
        <f>IF(I108="","",VLOOKUP(I108,データ２!$A$2:$B$162,2))</f>
        <v>東伊興シャインズ</v>
      </c>
      <c r="K108" s="6">
        <f>+K88+9</f>
        <v>53</v>
      </c>
      <c r="L108" s="30" t="str">
        <f>IF(K108="","",VLOOKUP(K108,データ２!$A$2:$B$162,2))</f>
        <v>東雲メッツ</v>
      </c>
    </row>
    <row r="109" spans="1:12" ht="13.5" customHeight="1">
      <c r="A109" s="5">
        <f>+A89+9</f>
        <v>48</v>
      </c>
      <c r="B109" s="28" t="str">
        <f>IF(A109="","",VLOOKUP(A109,データ２!$A$2:$B$162,2))</f>
        <v>番町エンジェルス</v>
      </c>
      <c r="C109" s="5">
        <f>+C89+9</f>
        <v>47</v>
      </c>
      <c r="D109" s="28" t="str">
        <f>IF(C109="","",VLOOKUP(C109,データ２!$A$2:$B$162,2))</f>
        <v>ＬＣジュニア</v>
      </c>
      <c r="E109" s="5">
        <f>+E89+9</f>
        <v>48</v>
      </c>
      <c r="F109" s="28" t="str">
        <f>IF(E109="","",VLOOKUP(E109,データ２!$A$2:$B$162,2))</f>
        <v>番町エンジェルス</v>
      </c>
      <c r="G109" s="5">
        <f>+G89+9</f>
        <v>48</v>
      </c>
      <c r="H109" s="28" t="str">
        <f>IF(G109="","",VLOOKUP(G109,データ２!$A$2:$B$162,2))</f>
        <v>番町エンジェルス</v>
      </c>
      <c r="I109" s="5">
        <f>+I89+9</f>
        <v>50</v>
      </c>
      <c r="J109" s="28" t="str">
        <f>IF(I109="","",VLOOKUP(I109,データ２!$A$2:$B$162,2))</f>
        <v>中央バンディーズ</v>
      </c>
      <c r="K109" s="5">
        <f>+K89+9</f>
        <v>46</v>
      </c>
      <c r="L109" s="28" t="str">
        <f>IF(K109="","",VLOOKUP(K109,データ２!$A$2:$B$162,2))</f>
        <v>雑司ヶ谷ヤング</v>
      </c>
    </row>
    <row r="110" spans="1:12" ht="13.5" customHeight="1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391</v>
      </c>
      <c r="L110" s="29"/>
    </row>
    <row r="111" spans="1:12" ht="13.5" customHeight="1">
      <c r="A111" s="6">
        <f>+A91+9</f>
        <v>52</v>
      </c>
      <c r="B111" s="30" t="str">
        <f>IF(A111="","",VLOOKUP(A111,データ２!$A$2:$B$162,2))</f>
        <v>旗の台クラブ</v>
      </c>
      <c r="C111" s="6">
        <f>+C91+9</f>
        <v>54</v>
      </c>
      <c r="D111" s="30" t="str">
        <f>IF(C111="","",VLOOKUP(C111,データ２!$A$2:$B$162,2))</f>
        <v>大雲寺スターズ</v>
      </c>
      <c r="E111" s="6">
        <f>+E91+9</f>
        <v>50</v>
      </c>
      <c r="F111" s="30" t="str">
        <f>IF(E111="","",VLOOKUP(E111,データ２!$A$2:$B$162,2))</f>
        <v>中央バンディーズ</v>
      </c>
      <c r="G111" s="6">
        <f>+G91+9</f>
        <v>49</v>
      </c>
      <c r="H111" s="30" t="str">
        <f>IF(G111="","",VLOOKUP(G111,データ２!$A$2:$B$162,2))</f>
        <v>東伊興シャインズ</v>
      </c>
      <c r="I111" s="6">
        <f>+I91+9</f>
        <v>54</v>
      </c>
      <c r="J111" s="30" t="str">
        <f>IF(I111="","",VLOOKUP(I111,データ２!$A$2:$B$162,2))</f>
        <v>大雲寺スターズ</v>
      </c>
      <c r="K111" s="6">
        <f>+K91+9</f>
        <v>48</v>
      </c>
      <c r="L111" s="30" t="str">
        <f>IF(K111="","",VLOOKUP(K111,データ２!$A$2:$B$162,2))</f>
        <v>番町エンジェルス</v>
      </c>
    </row>
    <row r="112" spans="1:12" ht="13.5" customHeight="1">
      <c r="A112" s="5">
        <f>+A92+9</f>
        <v>49</v>
      </c>
      <c r="B112" s="28" t="str">
        <f>IF(A112="","",VLOOKUP(A112,データ２!$A$2:$B$162,2))</f>
        <v>東伊興シャインズ</v>
      </c>
      <c r="C112" s="5">
        <f>+C92+9</f>
        <v>48</v>
      </c>
      <c r="D112" s="28" t="str">
        <f>IF(C112="","",VLOOKUP(C112,データ２!$A$2:$B$162,2))</f>
        <v>番町エンジェルス</v>
      </c>
      <c r="E112" s="5">
        <f>+E92+9</f>
        <v>48</v>
      </c>
      <c r="F112" s="28" t="str">
        <f>IF(E112="","",VLOOKUP(E112,データ２!$A$2:$B$162,2))</f>
        <v>番町エンジェルス</v>
      </c>
      <c r="G112" s="5">
        <f>+G92+9</f>
        <v>49</v>
      </c>
      <c r="H112" s="28" t="str">
        <f>IF(G112="","",VLOOKUP(G112,データ２!$A$2:$B$162,2))</f>
        <v>東伊興シャインズ</v>
      </c>
      <c r="I112" s="5">
        <f>+I92+9</f>
        <v>51</v>
      </c>
      <c r="J112" s="28" t="str">
        <f>IF(I112="","",VLOOKUP(I112,データ２!$A$2:$B$162,2))</f>
        <v>フレール</v>
      </c>
      <c r="K112" s="5">
        <f>+K92+9</f>
        <v>52</v>
      </c>
      <c r="L112" s="28" t="str">
        <f>IF(K112="","",VLOOKUP(K112,データ２!$A$2:$B$162,2))</f>
        <v>旗の台クラブ</v>
      </c>
    </row>
    <row r="113" spans="1:12" ht="13.5" customHeight="1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392</v>
      </c>
      <c r="L113" s="29"/>
    </row>
    <row r="114" spans="1:12" ht="13.5" customHeight="1">
      <c r="A114" s="6">
        <f>+A94+9</f>
        <v>51</v>
      </c>
      <c r="B114" s="30" t="str">
        <f>IF(A114="","",VLOOKUP(A114,データ２!$A$2:$B$162,2))</f>
        <v>フレール</v>
      </c>
      <c r="C114" s="6">
        <f>+C94+9</f>
        <v>53</v>
      </c>
      <c r="D114" s="30" t="str">
        <f>IF(C114="","",VLOOKUP(C114,データ２!$A$2:$B$162,2))</f>
        <v>東雲メッツ</v>
      </c>
      <c r="E114" s="6">
        <f>+E94+9</f>
        <v>54</v>
      </c>
      <c r="F114" s="30" t="str">
        <f>IF(E114="","",VLOOKUP(E114,データ２!$A$2:$B$162,2))</f>
        <v>大雲寺スターズ</v>
      </c>
      <c r="G114" s="6">
        <f>+G94+9</f>
        <v>54</v>
      </c>
      <c r="H114" s="30" t="str">
        <f>IF(G114="","",VLOOKUP(G114,データ２!$A$2:$B$162,2))</f>
        <v>大雲寺スターズ</v>
      </c>
      <c r="I114" s="6">
        <f>+I94+9</f>
        <v>53</v>
      </c>
      <c r="J114" s="30" t="str">
        <f>IF(I114="","",VLOOKUP(I114,データ２!$A$2:$B$162,2))</f>
        <v>東雲メッツ</v>
      </c>
      <c r="K114" s="6">
        <f>+K94+9</f>
        <v>54</v>
      </c>
      <c r="L114" s="30" t="str">
        <f>IF(K114="","",VLOOKUP(K114,データ２!$A$2:$B$162,2))</f>
        <v>大雲寺スターズ</v>
      </c>
    </row>
    <row r="115" spans="1:12" ht="13.5" customHeight="1">
      <c r="A115" s="5">
        <f>+A95+9</f>
        <v>46</v>
      </c>
      <c r="B115" s="28" t="str">
        <f>IF(A115="","",VLOOKUP(A115,データ２!$A$2:$B$162,2))</f>
        <v>雑司ヶ谷ヤング</v>
      </c>
      <c r="C115" s="5">
        <f>+C95+9</f>
        <v>49</v>
      </c>
      <c r="D115" s="28" t="str">
        <f>IF(C115="","",VLOOKUP(C115,データ２!$A$2:$B$162,2))</f>
        <v>東伊興シャインズ</v>
      </c>
      <c r="E115" s="5">
        <f>+E95+9</f>
        <v>49</v>
      </c>
      <c r="F115" s="28" t="str">
        <f>IF(E115="","",VLOOKUP(E115,データ２!$A$2:$B$162,2))</f>
        <v>東伊興シャインズ</v>
      </c>
      <c r="G115" s="5">
        <f>+G95+9</f>
        <v>50</v>
      </c>
      <c r="H115" s="28" t="str">
        <f>IF(G115="","",VLOOKUP(G115,データ２!$A$2:$B$162,2))</f>
        <v>中央バンディーズ</v>
      </c>
      <c r="I115" s="5">
        <f>+I95+9</f>
        <v>46</v>
      </c>
      <c r="J115" s="28" t="str">
        <f>IF(I115="","",VLOOKUP(I115,データ２!$A$2:$B$162,2))</f>
        <v>雑司ヶ谷ヤング</v>
      </c>
      <c r="K115" s="5">
        <f>+K95+9</f>
        <v>46</v>
      </c>
      <c r="L115" s="28" t="str">
        <f>IF(K115="","",VLOOKUP(K115,データ２!$A$2:$B$162,2))</f>
        <v>雑司ヶ谷ヤング</v>
      </c>
    </row>
    <row r="116" spans="1:12" ht="13.5" customHeight="1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387</v>
      </c>
      <c r="J116" s="29"/>
      <c r="K116" s="17" t="s">
        <v>393</v>
      </c>
      <c r="L116" s="29"/>
    </row>
    <row r="117" spans="1:12" ht="13.5" customHeight="1">
      <c r="A117" s="6">
        <f>+A97+9</f>
        <v>53</v>
      </c>
      <c r="B117" s="30" t="str">
        <f>IF(A117="","",VLOOKUP(A117,データ２!$A$2:$B$162,2))</f>
        <v>東雲メッツ</v>
      </c>
      <c r="C117" s="6">
        <f>+C97+9</f>
        <v>52</v>
      </c>
      <c r="D117" s="30" t="str">
        <f>IF(C117="","",VLOOKUP(C117,データ２!$A$2:$B$162,2))</f>
        <v>旗の台クラブ</v>
      </c>
      <c r="E117" s="6">
        <f>+E97+9</f>
        <v>53</v>
      </c>
      <c r="F117" s="30" t="str">
        <f>IF(E117="","",VLOOKUP(E117,データ２!$A$2:$B$162,2))</f>
        <v>東雲メッツ</v>
      </c>
      <c r="G117" s="6">
        <f>+G97+9</f>
        <v>53</v>
      </c>
      <c r="H117" s="30" t="str">
        <f>IF(G117="","",VLOOKUP(G117,データ２!$A$2:$B$162,2))</f>
        <v>東雲メッツ</v>
      </c>
      <c r="I117" s="6">
        <f>+I97+9</f>
        <v>49</v>
      </c>
      <c r="J117" s="30" t="str">
        <f>IF(I117="","",VLOOKUP(I117,データ２!$A$2:$B$162,2))</f>
        <v>東伊興シャインズ</v>
      </c>
      <c r="K117" s="6">
        <f>+K97+9</f>
        <v>47</v>
      </c>
      <c r="L117" s="30" t="str">
        <f>IF(K117="","",VLOOKUP(K117,データ２!$A$2:$B$162,2))</f>
        <v>ＬＣジュニア</v>
      </c>
    </row>
    <row r="118" spans="1:12" ht="13.5" customHeight="1">
      <c r="A118" s="5">
        <f>+A98+9</f>
        <v>47</v>
      </c>
      <c r="B118" s="28" t="str">
        <f>IF(A118="","",VLOOKUP(A118,データ２!$A$2:$B$162,2))</f>
        <v>ＬＣジュニア</v>
      </c>
      <c r="C118" s="5">
        <f>+C98+9</f>
        <v>50</v>
      </c>
      <c r="D118" s="28" t="str">
        <f>IF(C118="","",VLOOKUP(C118,データ２!$A$2:$B$162,2))</f>
        <v>中央バンディーズ</v>
      </c>
      <c r="E118" s="5">
        <f>+E98+9</f>
        <v>50</v>
      </c>
      <c r="F118" s="28" t="str">
        <f>IF(E118="","",VLOOKUP(E118,データ２!$A$2:$B$162,2))</f>
        <v>中央バンディーズ</v>
      </c>
      <c r="G118" s="5">
        <f>+G98+9</f>
        <v>51</v>
      </c>
      <c r="H118" s="28" t="str">
        <f>IF(G118="","",VLOOKUP(G118,データ２!$A$2:$B$162,2))</f>
        <v>フレール</v>
      </c>
      <c r="I118" s="5">
        <f>+I98+9</f>
        <v>47</v>
      </c>
      <c r="J118" s="28" t="str">
        <f>IF(I118="","",VLOOKUP(I118,データ２!$A$2:$B$162,2))</f>
        <v>ＬＣジュニア</v>
      </c>
      <c r="K118" s="5">
        <f>+K98+9</f>
        <v>53</v>
      </c>
      <c r="L118" s="28" t="str">
        <f>IF(K118="","",VLOOKUP(K118,データ２!$A$2:$B$162,2))</f>
        <v>東雲メッツ</v>
      </c>
    </row>
    <row r="119" spans="1:12" ht="13.5" customHeight="1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388</v>
      </c>
      <c r="J119" s="29"/>
      <c r="K119" s="17" t="s">
        <v>394</v>
      </c>
      <c r="L119" s="29"/>
    </row>
    <row r="120" spans="1:12" ht="13.5" customHeight="1">
      <c r="A120" s="6">
        <f>+A100+9</f>
        <v>52</v>
      </c>
      <c r="B120" s="30" t="str">
        <f>IF(A120="","",VLOOKUP(A120,データ２!$A$2:$B$162,2))</f>
        <v>旗の台クラブ</v>
      </c>
      <c r="C120" s="6">
        <f>+C100+9</f>
        <v>51</v>
      </c>
      <c r="D120" s="30" t="str">
        <f>IF(C120="","",VLOOKUP(C120,データ２!$A$2:$B$162,2))</f>
        <v>フレール</v>
      </c>
      <c r="E120" s="6">
        <f>+E100+9</f>
        <v>52</v>
      </c>
      <c r="F120" s="30" t="str">
        <f>IF(E120="","",VLOOKUP(E120,データ２!$A$2:$B$162,2))</f>
        <v>旗の台クラブ</v>
      </c>
      <c r="G120" s="6">
        <f>+G100+9</f>
        <v>52</v>
      </c>
      <c r="H120" s="30" t="str">
        <f>IF(G120="","",VLOOKUP(G120,データ２!$A$2:$B$162,2))</f>
        <v>旗の台クラブ</v>
      </c>
      <c r="I120" s="6">
        <f>+I100+9</f>
        <v>48</v>
      </c>
      <c r="J120" s="30" t="str">
        <f>IF(I120="","",VLOOKUP(I120,データ２!$A$2:$B$162,2))</f>
        <v>番町エンジェルス</v>
      </c>
      <c r="K120" s="6">
        <f>+K100+9</f>
        <v>54</v>
      </c>
      <c r="L120" s="30" t="str">
        <f>IF(K120="","",VLOOKUP(K120,データ２!$A$2:$B$162,2))</f>
        <v>大雲寺スターズ</v>
      </c>
    </row>
    <row r="122" ht="19.5" customHeight="1">
      <c r="A122" s="19" t="s">
        <v>451</v>
      </c>
    </row>
    <row r="123" spans="1:12" ht="13.5" customHeight="1">
      <c r="A123" s="5">
        <f>+A103+9</f>
        <v>55</v>
      </c>
      <c r="B123" s="28" t="str">
        <f>IF(A123="","",VLOOKUP(A123,データ２!$A$2:$B$162,2))</f>
        <v>淀四ライオンズ</v>
      </c>
      <c r="C123" s="5">
        <f>+C103+9</f>
        <v>57</v>
      </c>
      <c r="D123" s="28" t="str">
        <f>IF(C123="","",VLOOKUP(C123,データ２!$A$2:$B$162,2))</f>
        <v>カバラホークス</v>
      </c>
      <c r="E123" s="5">
        <f>+E103+9</f>
        <v>55</v>
      </c>
      <c r="F123" s="28" t="str">
        <f>IF(E123="","",VLOOKUP(E123,データ２!$A$2:$B$162,2))</f>
        <v>淀四ライオンズ</v>
      </c>
      <c r="G123" s="5">
        <f>+G103+9</f>
        <v>55</v>
      </c>
      <c r="H123" s="28" t="str">
        <f>IF(G123="","",VLOOKUP(G123,データ２!$A$2:$B$162,2))</f>
        <v>淀四ライオンズ</v>
      </c>
      <c r="I123" s="5">
        <f>+I103+9</f>
        <v>55</v>
      </c>
      <c r="J123" s="28" t="str">
        <f>IF(I123="","",VLOOKUP(I123,データ２!$A$2:$B$162,2))</f>
        <v>淀四ライオンズ</v>
      </c>
      <c r="K123" s="5">
        <f>+K103+9</f>
        <v>60</v>
      </c>
      <c r="L123" s="28" t="str">
        <f>IF(K123="","",VLOOKUP(K123,データ２!$A$2:$B$162,2))</f>
        <v>日本橋ファイターズ</v>
      </c>
    </row>
    <row r="124" spans="1:12" ht="13.5" customHeight="1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397</v>
      </c>
      <c r="L124" s="29"/>
    </row>
    <row r="125" spans="1:12" ht="13.5" customHeight="1">
      <c r="A125" s="6">
        <f>+A105+9</f>
        <v>63</v>
      </c>
      <c r="B125" s="30" t="str">
        <f>IF(A125="","",VLOOKUP(A125,データ２!$A$2:$B$162,2))</f>
        <v>碑文谷クラウンズ</v>
      </c>
      <c r="C125" s="6">
        <f>+C105+9</f>
        <v>60</v>
      </c>
      <c r="D125" s="30" t="str">
        <f>IF(C125="","",VLOOKUP(C125,データ２!$A$2:$B$162,2))</f>
        <v>日本橋ファイターズ</v>
      </c>
      <c r="E125" s="6">
        <f>+E105+9</f>
        <v>61</v>
      </c>
      <c r="F125" s="30" t="str">
        <f>IF(E125="","",VLOOKUP(E125,データ２!$A$2:$B$162,2))</f>
        <v>文京パワーズ</v>
      </c>
      <c r="G125" s="6">
        <f>+G105+9</f>
        <v>60</v>
      </c>
      <c r="H125" s="30" t="str">
        <f>IF(G125="","",VLOOKUP(G125,データ２!$A$2:$B$162,2))</f>
        <v>日本橋ファイターズ</v>
      </c>
      <c r="I125" s="6">
        <f>+I105+9</f>
        <v>59</v>
      </c>
      <c r="J125" s="30" t="str">
        <f>IF(I125="","",VLOOKUP(I125,データ２!$A$2:$B$162,2))</f>
        <v>越中島ブレーブス</v>
      </c>
      <c r="K125" s="6">
        <f>+K105+9</f>
        <v>63</v>
      </c>
      <c r="L125" s="30" t="str">
        <f>IF(K125="","",VLOOKUP(K125,データ２!$A$2:$B$162,2))</f>
        <v>碑文谷クラウンズ</v>
      </c>
    </row>
    <row r="126" spans="1:12" ht="13.5" customHeight="1">
      <c r="A126" s="5">
        <f>+A106+9</f>
        <v>56</v>
      </c>
      <c r="B126" s="28" t="str">
        <f>IF(A126="","",VLOOKUP(A126,データ２!$A$2:$B$162,2))</f>
        <v>大塚スネイクス</v>
      </c>
      <c r="C126" s="5">
        <f>+C106+9</f>
        <v>58</v>
      </c>
      <c r="D126" s="28" t="str">
        <f>IF(C126="","",VLOOKUP(C126,データ２!$A$2:$B$162,2))</f>
        <v>鐘ヶ淵イーグルス</v>
      </c>
      <c r="E126" s="5">
        <f>+E106+9</f>
        <v>56</v>
      </c>
      <c r="F126" s="28" t="str">
        <f>IF(E126="","",VLOOKUP(E126,データ２!$A$2:$B$162,2))</f>
        <v>大塚スネイクス</v>
      </c>
      <c r="G126" s="5">
        <f>+G106+9</f>
        <v>56</v>
      </c>
      <c r="H126" s="28" t="str">
        <f>IF(G126="","",VLOOKUP(G126,データ２!$A$2:$B$162,2))</f>
        <v>大塚スネイクス</v>
      </c>
      <c r="I126" s="5">
        <f>+I106+9</f>
        <v>56</v>
      </c>
      <c r="J126" s="28" t="str">
        <f>IF(I126="","",VLOOKUP(I126,データ２!$A$2:$B$162,2))</f>
        <v>大塚スネイクス</v>
      </c>
      <c r="K126" s="5">
        <f>+K106+9</f>
        <v>61</v>
      </c>
      <c r="L126" s="28" t="str">
        <f>IF(K126="","",VLOOKUP(K126,データ２!$A$2:$B$162,2))</f>
        <v>文京パワーズ</v>
      </c>
    </row>
    <row r="127" spans="1:12" ht="13.5" customHeight="1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398</v>
      </c>
      <c r="L127" s="29"/>
    </row>
    <row r="128" spans="1:12" ht="13.5" customHeight="1">
      <c r="A128" s="6">
        <f>+A108+9</f>
        <v>62</v>
      </c>
      <c r="B128" s="30" t="str">
        <f>IF(A128="","",VLOOKUP(A128,データ２!$A$2:$B$162,2))</f>
        <v>オール麻布</v>
      </c>
      <c r="C128" s="6">
        <f>+C108+9</f>
        <v>59</v>
      </c>
      <c r="D128" s="30" t="str">
        <f>IF(C128="","",VLOOKUP(C128,データ２!$A$2:$B$162,2))</f>
        <v>越中島ブレーブス</v>
      </c>
      <c r="E128" s="6">
        <f>+E108+9</f>
        <v>60</v>
      </c>
      <c r="F128" s="30" t="str">
        <f>IF(E128="","",VLOOKUP(E128,データ２!$A$2:$B$162,2))</f>
        <v>日本橋ファイターズ</v>
      </c>
      <c r="G128" s="6">
        <f>+G108+9</f>
        <v>59</v>
      </c>
      <c r="H128" s="30" t="str">
        <f>IF(G128="","",VLOOKUP(G128,データ２!$A$2:$B$162,2))</f>
        <v>越中島ブレーブス</v>
      </c>
      <c r="I128" s="6">
        <f>+I108+9</f>
        <v>58</v>
      </c>
      <c r="J128" s="30" t="str">
        <f>IF(I128="","",VLOOKUP(I128,データ２!$A$2:$B$162,2))</f>
        <v>鐘ヶ淵イーグルス</v>
      </c>
      <c r="K128" s="6">
        <f>+K108+9</f>
        <v>62</v>
      </c>
      <c r="L128" s="30" t="str">
        <f>IF(K128="","",VLOOKUP(K128,データ２!$A$2:$B$162,2))</f>
        <v>オール麻布</v>
      </c>
    </row>
    <row r="129" spans="1:12" ht="13.5" customHeight="1">
      <c r="A129" s="5">
        <f>+A109+9</f>
        <v>57</v>
      </c>
      <c r="B129" s="28" t="str">
        <f>IF(A129="","",VLOOKUP(A129,データ２!$A$2:$B$162,2))</f>
        <v>カバラホークス</v>
      </c>
      <c r="C129" s="5">
        <f>+C109+9</f>
        <v>56</v>
      </c>
      <c r="D129" s="28" t="str">
        <f>IF(C129="","",VLOOKUP(C129,データ２!$A$2:$B$162,2))</f>
        <v>大塚スネイクス</v>
      </c>
      <c r="E129" s="5">
        <f>+E109+9</f>
        <v>57</v>
      </c>
      <c r="F129" s="28" t="str">
        <f>IF(E129="","",VLOOKUP(E129,データ２!$A$2:$B$162,2))</f>
        <v>カバラホークス</v>
      </c>
      <c r="G129" s="5">
        <f>+G109+9</f>
        <v>57</v>
      </c>
      <c r="H129" s="28" t="str">
        <f>IF(G129="","",VLOOKUP(G129,データ２!$A$2:$B$162,2))</f>
        <v>カバラホークス</v>
      </c>
      <c r="I129" s="5">
        <f>+I109+9</f>
        <v>59</v>
      </c>
      <c r="J129" s="28" t="str">
        <f>IF(I129="","",VLOOKUP(I129,データ２!$A$2:$B$162,2))</f>
        <v>越中島ブレーブス</v>
      </c>
      <c r="K129" s="5">
        <f>+K109+9</f>
        <v>55</v>
      </c>
      <c r="L129" s="28" t="str">
        <f>IF(K129="","",VLOOKUP(K129,データ２!$A$2:$B$162,2))</f>
        <v>淀四ライオンズ</v>
      </c>
    </row>
    <row r="130" spans="1:12" ht="13.5" customHeight="1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399</v>
      </c>
      <c r="L130" s="29"/>
    </row>
    <row r="131" spans="1:12" ht="13.5" customHeight="1">
      <c r="A131" s="6">
        <f>+A111+9</f>
        <v>61</v>
      </c>
      <c r="B131" s="30" t="str">
        <f>IF(A131="","",VLOOKUP(A131,データ２!$A$2:$B$162,2))</f>
        <v>文京パワーズ</v>
      </c>
      <c r="C131" s="6">
        <f>+C111+9</f>
        <v>63</v>
      </c>
      <c r="D131" s="30" t="str">
        <f>IF(C131="","",VLOOKUP(C131,データ２!$A$2:$B$162,2))</f>
        <v>碑文谷クラウンズ</v>
      </c>
      <c r="E131" s="6">
        <f>+E111+9</f>
        <v>59</v>
      </c>
      <c r="F131" s="30" t="str">
        <f>IF(E131="","",VLOOKUP(E131,データ２!$A$2:$B$162,2))</f>
        <v>越中島ブレーブス</v>
      </c>
      <c r="G131" s="6">
        <f>+G111+9</f>
        <v>58</v>
      </c>
      <c r="H131" s="30" t="str">
        <f>IF(G131="","",VLOOKUP(G131,データ２!$A$2:$B$162,2))</f>
        <v>鐘ヶ淵イーグルス</v>
      </c>
      <c r="I131" s="6">
        <f>+I111+9</f>
        <v>63</v>
      </c>
      <c r="J131" s="30" t="str">
        <f>IF(I131="","",VLOOKUP(I131,データ２!$A$2:$B$162,2))</f>
        <v>碑文谷クラウンズ</v>
      </c>
      <c r="K131" s="6">
        <f>+K111+9</f>
        <v>57</v>
      </c>
      <c r="L131" s="30" t="str">
        <f>IF(K131="","",VLOOKUP(K131,データ２!$A$2:$B$162,2))</f>
        <v>カバラホークス</v>
      </c>
    </row>
    <row r="132" spans="1:12" ht="13.5" customHeight="1">
      <c r="A132" s="5">
        <f>+A112+9</f>
        <v>58</v>
      </c>
      <c r="B132" s="28" t="str">
        <f>IF(A132="","",VLOOKUP(A132,データ２!$A$2:$B$162,2))</f>
        <v>鐘ヶ淵イーグルス</v>
      </c>
      <c r="C132" s="5">
        <f>+C112+9</f>
        <v>57</v>
      </c>
      <c r="D132" s="28" t="str">
        <f>IF(C132="","",VLOOKUP(C132,データ２!$A$2:$B$162,2))</f>
        <v>カバラホークス</v>
      </c>
      <c r="E132" s="5">
        <f>+E112+9</f>
        <v>57</v>
      </c>
      <c r="F132" s="28" t="str">
        <f>IF(E132="","",VLOOKUP(E132,データ２!$A$2:$B$162,2))</f>
        <v>カバラホークス</v>
      </c>
      <c r="G132" s="5">
        <f>+G112+9</f>
        <v>58</v>
      </c>
      <c r="H132" s="28" t="str">
        <f>IF(G132="","",VLOOKUP(G132,データ２!$A$2:$B$162,2))</f>
        <v>鐘ヶ淵イーグルス</v>
      </c>
      <c r="I132" s="5">
        <f>+I112+9</f>
        <v>60</v>
      </c>
      <c r="J132" s="28" t="str">
        <f>IF(I132="","",VLOOKUP(I132,データ２!$A$2:$B$162,2))</f>
        <v>日本橋ファイターズ</v>
      </c>
      <c r="K132" s="5">
        <f>+K112+9</f>
        <v>61</v>
      </c>
      <c r="L132" s="28" t="str">
        <f>IF(K132="","",VLOOKUP(K132,データ２!$A$2:$B$162,2))</f>
        <v>文京パワーズ</v>
      </c>
    </row>
    <row r="133" spans="1:12" ht="13.5" customHeight="1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400</v>
      </c>
      <c r="L133" s="29"/>
    </row>
    <row r="134" spans="1:12" ht="13.5" customHeight="1">
      <c r="A134" s="6">
        <f>+A114+9</f>
        <v>60</v>
      </c>
      <c r="B134" s="30" t="str">
        <f>IF(A134="","",VLOOKUP(A134,データ２!$A$2:$B$162,2))</f>
        <v>日本橋ファイターズ</v>
      </c>
      <c r="C134" s="6">
        <f>+C114+9</f>
        <v>62</v>
      </c>
      <c r="D134" s="30" t="str">
        <f>IF(C134="","",VLOOKUP(C134,データ２!$A$2:$B$162,2))</f>
        <v>オール麻布</v>
      </c>
      <c r="E134" s="6">
        <f>+E114+9</f>
        <v>63</v>
      </c>
      <c r="F134" s="30" t="str">
        <f>IF(E134="","",VLOOKUP(E134,データ２!$A$2:$B$162,2))</f>
        <v>碑文谷クラウンズ</v>
      </c>
      <c r="G134" s="6">
        <f>+G114+9</f>
        <v>63</v>
      </c>
      <c r="H134" s="30" t="str">
        <f>IF(G134="","",VLOOKUP(G134,データ２!$A$2:$B$162,2))</f>
        <v>碑文谷クラウンズ</v>
      </c>
      <c r="I134" s="6">
        <f>+I114+9</f>
        <v>62</v>
      </c>
      <c r="J134" s="30" t="str">
        <f>IF(I134="","",VLOOKUP(I134,データ２!$A$2:$B$162,2))</f>
        <v>オール麻布</v>
      </c>
      <c r="K134" s="6">
        <f>+K114+9</f>
        <v>63</v>
      </c>
      <c r="L134" s="30" t="str">
        <f>IF(K134="","",VLOOKUP(K134,データ２!$A$2:$B$162,2))</f>
        <v>碑文谷クラウンズ</v>
      </c>
    </row>
    <row r="135" spans="1:12" ht="13.5" customHeight="1">
      <c r="A135" s="5">
        <f>+A115+9</f>
        <v>55</v>
      </c>
      <c r="B135" s="28" t="str">
        <f>IF(A135="","",VLOOKUP(A135,データ２!$A$2:$B$162,2))</f>
        <v>淀四ライオンズ</v>
      </c>
      <c r="C135" s="5">
        <f>+C115+9</f>
        <v>58</v>
      </c>
      <c r="D135" s="28" t="str">
        <f>IF(C135="","",VLOOKUP(C135,データ２!$A$2:$B$162,2))</f>
        <v>鐘ヶ淵イーグルス</v>
      </c>
      <c r="E135" s="5">
        <f>+E115+9</f>
        <v>58</v>
      </c>
      <c r="F135" s="28" t="str">
        <f>IF(E135="","",VLOOKUP(E135,データ２!$A$2:$B$162,2))</f>
        <v>鐘ヶ淵イーグルス</v>
      </c>
      <c r="G135" s="5">
        <f>+G115+9</f>
        <v>59</v>
      </c>
      <c r="H135" s="28" t="str">
        <f>IF(G135="","",VLOOKUP(G135,データ２!$A$2:$B$162,2))</f>
        <v>越中島ブレーブス</v>
      </c>
      <c r="I135" s="5">
        <f>+I115+9</f>
        <v>55</v>
      </c>
      <c r="J135" s="28" t="str">
        <f>IF(I135="","",VLOOKUP(I135,データ２!$A$2:$B$162,2))</f>
        <v>淀四ライオンズ</v>
      </c>
      <c r="K135" s="5">
        <f>+K115+9</f>
        <v>55</v>
      </c>
      <c r="L135" s="28" t="str">
        <f>IF(K135="","",VLOOKUP(K135,データ２!$A$2:$B$162,2))</f>
        <v>淀四ライオンズ</v>
      </c>
    </row>
    <row r="136" spans="1:12" ht="13.5" customHeight="1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395</v>
      </c>
      <c r="J136" s="29"/>
      <c r="K136" s="17" t="s">
        <v>401</v>
      </c>
      <c r="L136" s="29"/>
    </row>
    <row r="137" spans="1:12" ht="13.5" customHeight="1">
      <c r="A137" s="6">
        <f>+A117+9</f>
        <v>62</v>
      </c>
      <c r="B137" s="30" t="str">
        <f>IF(A137="","",VLOOKUP(A137,データ２!$A$2:$B$162,2))</f>
        <v>オール麻布</v>
      </c>
      <c r="C137" s="6">
        <f>+C117+9</f>
        <v>61</v>
      </c>
      <c r="D137" s="30" t="str">
        <f>IF(C137="","",VLOOKUP(C137,データ２!$A$2:$B$162,2))</f>
        <v>文京パワーズ</v>
      </c>
      <c r="E137" s="6">
        <f>+E117+9</f>
        <v>62</v>
      </c>
      <c r="F137" s="30" t="str">
        <f>IF(E137="","",VLOOKUP(E137,データ２!$A$2:$B$162,2))</f>
        <v>オール麻布</v>
      </c>
      <c r="G137" s="6">
        <f>+G117+9</f>
        <v>62</v>
      </c>
      <c r="H137" s="30" t="str">
        <f>IF(G137="","",VLOOKUP(G137,データ２!$A$2:$B$162,2))</f>
        <v>オール麻布</v>
      </c>
      <c r="I137" s="6">
        <f>+I117+9</f>
        <v>58</v>
      </c>
      <c r="J137" s="30" t="str">
        <f>IF(I137="","",VLOOKUP(I137,データ２!$A$2:$B$162,2))</f>
        <v>鐘ヶ淵イーグルス</v>
      </c>
      <c r="K137" s="6">
        <f>+K117+9</f>
        <v>56</v>
      </c>
      <c r="L137" s="30" t="str">
        <f>IF(K137="","",VLOOKUP(K137,データ２!$A$2:$B$162,2))</f>
        <v>大塚スネイクス</v>
      </c>
    </row>
    <row r="138" spans="1:12" ht="13.5" customHeight="1">
      <c r="A138" s="5">
        <f>+A118+9</f>
        <v>56</v>
      </c>
      <c r="B138" s="28" t="str">
        <f>IF(A138="","",VLOOKUP(A138,データ２!$A$2:$B$162,2))</f>
        <v>大塚スネイクス</v>
      </c>
      <c r="C138" s="5">
        <f>+C118+9</f>
        <v>59</v>
      </c>
      <c r="D138" s="28" t="str">
        <f>IF(C138="","",VLOOKUP(C138,データ２!$A$2:$B$162,2))</f>
        <v>越中島ブレーブス</v>
      </c>
      <c r="E138" s="5">
        <f>+E118+9</f>
        <v>59</v>
      </c>
      <c r="F138" s="28" t="str">
        <f>IF(E138="","",VLOOKUP(E138,データ２!$A$2:$B$162,2))</f>
        <v>越中島ブレーブス</v>
      </c>
      <c r="G138" s="5">
        <f>+G118+9</f>
        <v>60</v>
      </c>
      <c r="H138" s="28" t="str">
        <f>IF(G138="","",VLOOKUP(G138,データ２!$A$2:$B$162,2))</f>
        <v>日本橋ファイターズ</v>
      </c>
      <c r="I138" s="5">
        <f>+I118+9</f>
        <v>56</v>
      </c>
      <c r="J138" s="28" t="str">
        <f>IF(I138="","",VLOOKUP(I138,データ２!$A$2:$B$162,2))</f>
        <v>大塚スネイクス</v>
      </c>
      <c r="K138" s="5">
        <f>+K118+9</f>
        <v>62</v>
      </c>
      <c r="L138" s="28" t="str">
        <f>IF(K138="","",VLOOKUP(K138,データ２!$A$2:$B$162,2))</f>
        <v>オール麻布</v>
      </c>
    </row>
    <row r="139" spans="1:12" ht="13.5" customHeight="1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396</v>
      </c>
      <c r="J139" s="29"/>
      <c r="K139" s="17" t="s">
        <v>402</v>
      </c>
      <c r="L139" s="29"/>
    </row>
    <row r="140" spans="1:12" ht="13.5" customHeight="1">
      <c r="A140" s="6">
        <f>+A120+9</f>
        <v>61</v>
      </c>
      <c r="B140" s="30" t="str">
        <f>IF(A140="","",VLOOKUP(A140,データ２!$A$2:$B$162,2))</f>
        <v>文京パワーズ</v>
      </c>
      <c r="C140" s="6">
        <f>+C120+9</f>
        <v>60</v>
      </c>
      <c r="D140" s="30" t="str">
        <f>IF(C140="","",VLOOKUP(C140,データ２!$A$2:$B$162,2))</f>
        <v>日本橋ファイターズ</v>
      </c>
      <c r="E140" s="6">
        <f>+E120+9</f>
        <v>61</v>
      </c>
      <c r="F140" s="30" t="str">
        <f>IF(E140="","",VLOOKUP(E140,データ２!$A$2:$B$162,2))</f>
        <v>文京パワーズ</v>
      </c>
      <c r="G140" s="6">
        <f>+G120+9</f>
        <v>61</v>
      </c>
      <c r="H140" s="30" t="str">
        <f>IF(G140="","",VLOOKUP(G140,データ２!$A$2:$B$162,2))</f>
        <v>文京パワーズ</v>
      </c>
      <c r="I140" s="6">
        <f>+I120+9</f>
        <v>57</v>
      </c>
      <c r="J140" s="30" t="str">
        <f>IF(I140="","",VLOOKUP(I140,データ２!$A$2:$B$162,2))</f>
        <v>カバラホークス</v>
      </c>
      <c r="K140" s="6">
        <f>+K120+9</f>
        <v>63</v>
      </c>
      <c r="L140" s="30" t="str">
        <f>IF(K140="","",VLOOKUP(K140,データ２!$A$2:$B$162,2))</f>
        <v>碑文谷クラウンズ</v>
      </c>
    </row>
    <row r="141" ht="13.5" customHeight="1"/>
    <row r="142" ht="19.5" customHeight="1">
      <c r="A142" s="19" t="s">
        <v>452</v>
      </c>
    </row>
    <row r="143" spans="1:12" ht="13.5" customHeight="1">
      <c r="A143" s="5">
        <f>+A123+9</f>
        <v>64</v>
      </c>
      <c r="B143" s="28" t="str">
        <f>IF(A143="","",VLOOKUP(A143,データ２!$A$2:$B$162,2))</f>
        <v>ヤングホークス</v>
      </c>
      <c r="C143" s="5">
        <f>+C123+9</f>
        <v>66</v>
      </c>
      <c r="D143" s="28" t="str">
        <f>IF(C143="","",VLOOKUP(C143,データ２!$A$2:$B$162,2))</f>
        <v>葛西ファイターズ</v>
      </c>
      <c r="E143" s="5">
        <f>+E123+9</f>
        <v>64</v>
      </c>
      <c r="F143" s="28" t="str">
        <f>IF(E143="","",VLOOKUP(E143,データ２!$A$2:$B$162,2))</f>
        <v>ヤングホークス</v>
      </c>
      <c r="G143" s="5">
        <f>+G123+9</f>
        <v>64</v>
      </c>
      <c r="H143" s="28" t="str">
        <f>IF(G143="","",VLOOKUP(G143,データ２!$A$2:$B$162,2))</f>
        <v>ヤングホークス</v>
      </c>
      <c r="I143" s="5">
        <f>+I123+9</f>
        <v>64</v>
      </c>
      <c r="J143" s="28" t="str">
        <f>IF(I143="","",VLOOKUP(I143,データ２!$A$2:$B$162,2))</f>
        <v>ヤングホークス</v>
      </c>
      <c r="K143" s="5">
        <f>+K123+9</f>
        <v>69</v>
      </c>
      <c r="L143" s="28" t="str">
        <f>IF(K143="","",VLOOKUP(K143,データ２!$A$2:$B$162,2))</f>
        <v>金町ジャイアンツ</v>
      </c>
    </row>
    <row r="144" spans="1:12" ht="13.5" customHeight="1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405</v>
      </c>
      <c r="L144" s="29"/>
    </row>
    <row r="145" spans="1:12" ht="13.5" customHeight="1">
      <c r="A145" s="6">
        <f>+A125+9</f>
        <v>72</v>
      </c>
      <c r="B145" s="30" t="str">
        <f>IF(A145="","",VLOOKUP(A145,データ２!$A$2:$B$162,2))</f>
        <v>本村クラブ</v>
      </c>
      <c r="C145" s="6">
        <f>+C125+9</f>
        <v>69</v>
      </c>
      <c r="D145" s="30" t="str">
        <f>IF(C145="","",VLOOKUP(C145,データ２!$A$2:$B$162,2))</f>
        <v>金町ジャイアンツ</v>
      </c>
      <c r="E145" s="6">
        <f>+E125+9</f>
        <v>70</v>
      </c>
      <c r="F145" s="30" t="str">
        <f>IF(E145="","",VLOOKUP(E145,データ２!$A$2:$B$162,2))</f>
        <v>荒川コンドル</v>
      </c>
      <c r="G145" s="6">
        <f>+G125+9</f>
        <v>69</v>
      </c>
      <c r="H145" s="30" t="str">
        <f>IF(G145="","",VLOOKUP(G145,データ２!$A$2:$B$162,2))</f>
        <v>金町ジャイアンツ</v>
      </c>
      <c r="I145" s="6">
        <f>+I125+9</f>
        <v>68</v>
      </c>
      <c r="J145" s="30" t="str">
        <f>IF(I145="","",VLOOKUP(I145,データ２!$A$2:$B$162,2))</f>
        <v>ゼットタイガー</v>
      </c>
      <c r="K145" s="6">
        <f>+K125+9</f>
        <v>72</v>
      </c>
      <c r="L145" s="30" t="str">
        <f>IF(K145="","",VLOOKUP(K145,データ２!$A$2:$B$162,2))</f>
        <v>本村クラブ</v>
      </c>
    </row>
    <row r="146" spans="1:12" ht="13.5" customHeight="1">
      <c r="A146" s="5">
        <f>+A126+9</f>
        <v>65</v>
      </c>
      <c r="B146" s="28" t="str">
        <f>IF(A146="","",VLOOKUP(A146,データ２!$A$2:$B$162,2))</f>
        <v>ゴッドイーグルス</v>
      </c>
      <c r="C146" s="5">
        <f>+C126+9</f>
        <v>67</v>
      </c>
      <c r="D146" s="28" t="str">
        <f>IF(C146="","",VLOOKUP(C146,データ２!$A$2:$B$162,2))</f>
        <v>久我山イーグルス</v>
      </c>
      <c r="E146" s="5">
        <f>+E126+9</f>
        <v>65</v>
      </c>
      <c r="F146" s="28" t="str">
        <f>IF(E146="","",VLOOKUP(E146,データ２!$A$2:$B$162,2))</f>
        <v>ゴッドイーグルス</v>
      </c>
      <c r="G146" s="5">
        <f>+G126+9</f>
        <v>65</v>
      </c>
      <c r="H146" s="28" t="str">
        <f>IF(G146="","",VLOOKUP(G146,データ２!$A$2:$B$162,2))</f>
        <v>ゴッドイーグルス</v>
      </c>
      <c r="I146" s="5">
        <f>+I126+9</f>
        <v>65</v>
      </c>
      <c r="J146" s="28" t="str">
        <f>IF(I146="","",VLOOKUP(I146,データ２!$A$2:$B$162,2))</f>
        <v>ゴッドイーグルス</v>
      </c>
      <c r="K146" s="5">
        <f>+K126+9</f>
        <v>70</v>
      </c>
      <c r="L146" s="28" t="str">
        <f>IF(K146="","",VLOOKUP(K146,データ２!$A$2:$B$162,2))</f>
        <v>荒川コンドル</v>
      </c>
    </row>
    <row r="147" spans="1:12" ht="13.5" customHeight="1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406</v>
      </c>
      <c r="L147" s="29"/>
    </row>
    <row r="148" spans="1:12" ht="13.5" customHeight="1">
      <c r="A148" s="6">
        <f>+A128+9</f>
        <v>71</v>
      </c>
      <c r="B148" s="30" t="str">
        <f>IF(A148="","",VLOOKUP(A148,データ２!$A$2:$B$162,2))</f>
        <v>新田ファイヤーズ</v>
      </c>
      <c r="C148" s="6">
        <f>+C128+9</f>
        <v>68</v>
      </c>
      <c r="D148" s="30" t="str">
        <f>IF(C148="","",VLOOKUP(C148,データ２!$A$2:$B$162,2))</f>
        <v>ゼットタイガー</v>
      </c>
      <c r="E148" s="6">
        <f>+E128+9</f>
        <v>69</v>
      </c>
      <c r="F148" s="30" t="str">
        <f>IF(E148="","",VLOOKUP(E148,データ２!$A$2:$B$162,2))</f>
        <v>金町ジャイアンツ</v>
      </c>
      <c r="G148" s="6">
        <f>+G128+9</f>
        <v>68</v>
      </c>
      <c r="H148" s="30" t="str">
        <f>IF(G148="","",VLOOKUP(G148,データ２!$A$2:$B$162,2))</f>
        <v>ゼットタイガー</v>
      </c>
      <c r="I148" s="6">
        <f>+I128+9</f>
        <v>67</v>
      </c>
      <c r="J148" s="30" t="str">
        <f>IF(I148="","",VLOOKUP(I148,データ２!$A$2:$B$162,2))</f>
        <v>久我山イーグルス</v>
      </c>
      <c r="K148" s="6">
        <f>+K128+9</f>
        <v>71</v>
      </c>
      <c r="L148" s="30" t="str">
        <f>IF(K148="","",VLOOKUP(K148,データ２!$A$2:$B$162,2))</f>
        <v>新田ファイヤーズ</v>
      </c>
    </row>
    <row r="149" spans="1:12" ht="13.5" customHeight="1">
      <c r="A149" s="5">
        <f>+A129+9</f>
        <v>66</v>
      </c>
      <c r="B149" s="28" t="str">
        <f>IF(A149="","",VLOOKUP(A149,データ２!$A$2:$B$162,2))</f>
        <v>葛西ファイターズ</v>
      </c>
      <c r="C149" s="5">
        <f>+C129+9</f>
        <v>65</v>
      </c>
      <c r="D149" s="28" t="str">
        <f>IF(C149="","",VLOOKUP(C149,データ２!$A$2:$B$162,2))</f>
        <v>ゴッドイーグルス</v>
      </c>
      <c r="E149" s="5">
        <f>+E129+9</f>
        <v>66</v>
      </c>
      <c r="F149" s="28" t="str">
        <f>IF(E149="","",VLOOKUP(E149,データ２!$A$2:$B$162,2))</f>
        <v>葛西ファイターズ</v>
      </c>
      <c r="G149" s="5">
        <f>+G129+9</f>
        <v>66</v>
      </c>
      <c r="H149" s="28" t="str">
        <f>IF(G149="","",VLOOKUP(G149,データ２!$A$2:$B$162,2))</f>
        <v>葛西ファイターズ</v>
      </c>
      <c r="I149" s="5">
        <f>+I129+9</f>
        <v>68</v>
      </c>
      <c r="J149" s="28" t="str">
        <f>IF(I149="","",VLOOKUP(I149,データ２!$A$2:$B$162,2))</f>
        <v>ゼットタイガー</v>
      </c>
      <c r="K149" s="5">
        <f>+K129+9</f>
        <v>64</v>
      </c>
      <c r="L149" s="28" t="str">
        <f>IF(K149="","",VLOOKUP(K149,データ２!$A$2:$B$162,2))</f>
        <v>ヤングホークス</v>
      </c>
    </row>
    <row r="150" spans="1:12" ht="13.5" customHeight="1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407</v>
      </c>
      <c r="L150" s="29"/>
    </row>
    <row r="151" spans="1:12" ht="13.5" customHeight="1">
      <c r="A151" s="6">
        <f>+A131+9</f>
        <v>70</v>
      </c>
      <c r="B151" s="30" t="str">
        <f>IF(A151="","",VLOOKUP(A151,データ２!$A$2:$B$162,2))</f>
        <v>荒川コンドル</v>
      </c>
      <c r="C151" s="6">
        <f>+C131+9</f>
        <v>72</v>
      </c>
      <c r="D151" s="30" t="str">
        <f>IF(C151="","",VLOOKUP(C151,データ２!$A$2:$B$162,2))</f>
        <v>本村クラブ</v>
      </c>
      <c r="E151" s="6">
        <f>+E131+9</f>
        <v>68</v>
      </c>
      <c r="F151" s="30" t="str">
        <f>IF(E151="","",VLOOKUP(E151,データ２!$A$2:$B$162,2))</f>
        <v>ゼットタイガー</v>
      </c>
      <c r="G151" s="6">
        <f>+G131+9</f>
        <v>67</v>
      </c>
      <c r="H151" s="30" t="str">
        <f>IF(G151="","",VLOOKUP(G151,データ２!$A$2:$B$162,2))</f>
        <v>久我山イーグルス</v>
      </c>
      <c r="I151" s="6">
        <f>+I131+9</f>
        <v>72</v>
      </c>
      <c r="J151" s="30" t="str">
        <f>IF(I151="","",VLOOKUP(I151,データ２!$A$2:$B$162,2))</f>
        <v>本村クラブ</v>
      </c>
      <c r="K151" s="6">
        <f>+K131+9</f>
        <v>66</v>
      </c>
      <c r="L151" s="30" t="str">
        <f>IF(K151="","",VLOOKUP(K151,データ２!$A$2:$B$162,2))</f>
        <v>葛西ファイターズ</v>
      </c>
    </row>
    <row r="152" spans="1:12" ht="13.5" customHeight="1">
      <c r="A152" s="5">
        <f>+A132+9</f>
        <v>67</v>
      </c>
      <c r="B152" s="28" t="str">
        <f>IF(A152="","",VLOOKUP(A152,データ２!$A$2:$B$162,2))</f>
        <v>久我山イーグルス</v>
      </c>
      <c r="C152" s="5">
        <f>+C132+9</f>
        <v>66</v>
      </c>
      <c r="D152" s="28" t="str">
        <f>IF(C152="","",VLOOKUP(C152,データ２!$A$2:$B$162,2))</f>
        <v>葛西ファイターズ</v>
      </c>
      <c r="E152" s="5">
        <f>+E132+9</f>
        <v>66</v>
      </c>
      <c r="F152" s="28" t="str">
        <f>IF(E152="","",VLOOKUP(E152,データ２!$A$2:$B$162,2))</f>
        <v>葛西ファイターズ</v>
      </c>
      <c r="G152" s="5">
        <f>+G132+9</f>
        <v>67</v>
      </c>
      <c r="H152" s="28" t="str">
        <f>IF(G152="","",VLOOKUP(G152,データ２!$A$2:$B$162,2))</f>
        <v>久我山イーグルス</v>
      </c>
      <c r="I152" s="5">
        <f>+I132+9</f>
        <v>69</v>
      </c>
      <c r="J152" s="28" t="str">
        <f>IF(I152="","",VLOOKUP(I152,データ２!$A$2:$B$162,2))</f>
        <v>金町ジャイアンツ</v>
      </c>
      <c r="K152" s="5">
        <f>+K132+9</f>
        <v>70</v>
      </c>
      <c r="L152" s="28" t="str">
        <f>IF(K152="","",VLOOKUP(K152,データ２!$A$2:$B$162,2))</f>
        <v>荒川コンドル</v>
      </c>
    </row>
    <row r="153" spans="1:12" ht="13.5" customHeight="1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408</v>
      </c>
      <c r="L153" s="29"/>
    </row>
    <row r="154" spans="1:12" ht="13.5" customHeight="1">
      <c r="A154" s="6">
        <f>+A134+9</f>
        <v>69</v>
      </c>
      <c r="B154" s="30" t="str">
        <f>IF(A154="","",VLOOKUP(A154,データ２!$A$2:$B$162,2))</f>
        <v>金町ジャイアンツ</v>
      </c>
      <c r="C154" s="6">
        <f>+C134+9</f>
        <v>71</v>
      </c>
      <c r="D154" s="30" t="str">
        <f>IF(C154="","",VLOOKUP(C154,データ２!$A$2:$B$162,2))</f>
        <v>新田ファイヤーズ</v>
      </c>
      <c r="E154" s="6">
        <f>+E134+9</f>
        <v>72</v>
      </c>
      <c r="F154" s="30" t="str">
        <f>IF(E154="","",VLOOKUP(E154,データ２!$A$2:$B$162,2))</f>
        <v>本村クラブ</v>
      </c>
      <c r="G154" s="6">
        <f>+G134+9</f>
        <v>72</v>
      </c>
      <c r="H154" s="30" t="str">
        <f>IF(G154="","",VLOOKUP(G154,データ２!$A$2:$B$162,2))</f>
        <v>本村クラブ</v>
      </c>
      <c r="I154" s="6">
        <f>+I134+9</f>
        <v>71</v>
      </c>
      <c r="J154" s="30" t="str">
        <f>IF(I154="","",VLOOKUP(I154,データ２!$A$2:$B$162,2))</f>
        <v>新田ファイヤーズ</v>
      </c>
      <c r="K154" s="6">
        <f>+K134+9</f>
        <v>72</v>
      </c>
      <c r="L154" s="30" t="str">
        <f>IF(K154="","",VLOOKUP(K154,データ２!$A$2:$B$162,2))</f>
        <v>本村クラブ</v>
      </c>
    </row>
    <row r="155" spans="1:12" ht="13.5" customHeight="1">
      <c r="A155" s="5">
        <f>+A135+9</f>
        <v>64</v>
      </c>
      <c r="B155" s="28" t="str">
        <f>IF(A155="","",VLOOKUP(A155,データ２!$A$2:$B$162,2))</f>
        <v>ヤングホークス</v>
      </c>
      <c r="C155" s="5">
        <f>+C135+9</f>
        <v>67</v>
      </c>
      <c r="D155" s="28" t="str">
        <f>IF(C155="","",VLOOKUP(C155,データ２!$A$2:$B$162,2))</f>
        <v>久我山イーグルス</v>
      </c>
      <c r="E155" s="5">
        <f>+E135+9</f>
        <v>67</v>
      </c>
      <c r="F155" s="28" t="str">
        <f>IF(E155="","",VLOOKUP(E155,データ２!$A$2:$B$162,2))</f>
        <v>久我山イーグルス</v>
      </c>
      <c r="G155" s="5">
        <f>+G135+9</f>
        <v>68</v>
      </c>
      <c r="H155" s="28" t="str">
        <f>IF(G155="","",VLOOKUP(G155,データ２!$A$2:$B$162,2))</f>
        <v>ゼットタイガー</v>
      </c>
      <c r="I155" s="5">
        <f>+I135+9</f>
        <v>64</v>
      </c>
      <c r="J155" s="28" t="str">
        <f>IF(I155="","",VLOOKUP(I155,データ２!$A$2:$B$162,2))</f>
        <v>ヤングホークス</v>
      </c>
      <c r="K155" s="5">
        <f>+K135+9</f>
        <v>64</v>
      </c>
      <c r="L155" s="28" t="str">
        <f>IF(K155="","",VLOOKUP(K155,データ２!$A$2:$B$162,2))</f>
        <v>ヤングホークス</v>
      </c>
    </row>
    <row r="156" spans="1:12" ht="13.5" customHeight="1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403</v>
      </c>
      <c r="J156" s="29"/>
      <c r="K156" s="17" t="s">
        <v>409</v>
      </c>
      <c r="L156" s="29"/>
    </row>
    <row r="157" spans="1:12" ht="13.5" customHeight="1">
      <c r="A157" s="6">
        <f>+A137+9</f>
        <v>71</v>
      </c>
      <c r="B157" s="30" t="str">
        <f>IF(A157="","",VLOOKUP(A157,データ２!$A$2:$B$162,2))</f>
        <v>新田ファイヤーズ</v>
      </c>
      <c r="C157" s="6">
        <f>+C137+9</f>
        <v>70</v>
      </c>
      <c r="D157" s="30" t="str">
        <f>IF(C157="","",VLOOKUP(C157,データ２!$A$2:$B$162,2))</f>
        <v>荒川コンドル</v>
      </c>
      <c r="E157" s="6">
        <f>+E137+9</f>
        <v>71</v>
      </c>
      <c r="F157" s="30" t="str">
        <f>IF(E157="","",VLOOKUP(E157,データ２!$A$2:$B$162,2))</f>
        <v>新田ファイヤーズ</v>
      </c>
      <c r="G157" s="6">
        <f>+G137+9</f>
        <v>71</v>
      </c>
      <c r="H157" s="30" t="str">
        <f>IF(G157="","",VLOOKUP(G157,データ２!$A$2:$B$162,2))</f>
        <v>新田ファイヤーズ</v>
      </c>
      <c r="I157" s="6">
        <f>+I137+9</f>
        <v>67</v>
      </c>
      <c r="J157" s="30" t="str">
        <f>IF(I157="","",VLOOKUP(I157,データ２!$A$2:$B$162,2))</f>
        <v>久我山イーグルス</v>
      </c>
      <c r="K157" s="6">
        <f>+K137+9</f>
        <v>65</v>
      </c>
      <c r="L157" s="30" t="str">
        <f>IF(K157="","",VLOOKUP(K157,データ２!$A$2:$B$162,2))</f>
        <v>ゴッドイーグルス</v>
      </c>
    </row>
    <row r="158" spans="1:12" ht="13.5" customHeight="1">
      <c r="A158" s="5">
        <f>+A138+9</f>
        <v>65</v>
      </c>
      <c r="B158" s="28" t="str">
        <f>IF(A158="","",VLOOKUP(A158,データ２!$A$2:$B$162,2))</f>
        <v>ゴッドイーグルス</v>
      </c>
      <c r="C158" s="5">
        <f>+C138+9</f>
        <v>68</v>
      </c>
      <c r="D158" s="28" t="str">
        <f>IF(C158="","",VLOOKUP(C158,データ２!$A$2:$B$162,2))</f>
        <v>ゼットタイガー</v>
      </c>
      <c r="E158" s="5">
        <f>+E138+9</f>
        <v>68</v>
      </c>
      <c r="F158" s="28" t="str">
        <f>IF(E158="","",VLOOKUP(E158,データ２!$A$2:$B$162,2))</f>
        <v>ゼットタイガー</v>
      </c>
      <c r="G158" s="5">
        <f>+G138+9</f>
        <v>69</v>
      </c>
      <c r="H158" s="28" t="str">
        <f>IF(G158="","",VLOOKUP(G158,データ２!$A$2:$B$162,2))</f>
        <v>金町ジャイアンツ</v>
      </c>
      <c r="I158" s="5">
        <f>+I138+9</f>
        <v>65</v>
      </c>
      <c r="J158" s="28" t="str">
        <f>IF(I158="","",VLOOKUP(I158,データ２!$A$2:$B$162,2))</f>
        <v>ゴッドイーグルス</v>
      </c>
      <c r="K158" s="5">
        <f>+K138+9</f>
        <v>71</v>
      </c>
      <c r="L158" s="28" t="str">
        <f>IF(K158="","",VLOOKUP(K158,データ２!$A$2:$B$162,2))</f>
        <v>新田ファイヤーズ</v>
      </c>
    </row>
    <row r="159" spans="1:12" ht="13.5" customHeight="1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404</v>
      </c>
      <c r="J159" s="29"/>
      <c r="K159" s="17" t="s">
        <v>410</v>
      </c>
      <c r="L159" s="29"/>
    </row>
    <row r="160" spans="1:12" ht="13.5" customHeight="1">
      <c r="A160" s="6">
        <f>+A140+9</f>
        <v>70</v>
      </c>
      <c r="B160" s="30" t="str">
        <f>IF(A160="","",VLOOKUP(A160,データ２!$A$2:$B$162,2))</f>
        <v>荒川コンドル</v>
      </c>
      <c r="C160" s="6">
        <f>+C140+9</f>
        <v>69</v>
      </c>
      <c r="D160" s="30" t="str">
        <f>IF(C160="","",VLOOKUP(C160,データ２!$A$2:$B$162,2))</f>
        <v>金町ジャイアンツ</v>
      </c>
      <c r="E160" s="6">
        <f>+E140+9</f>
        <v>70</v>
      </c>
      <c r="F160" s="30" t="str">
        <f>IF(E160="","",VLOOKUP(E160,データ２!$A$2:$B$162,2))</f>
        <v>荒川コンドル</v>
      </c>
      <c r="G160" s="6">
        <f>+G140+9</f>
        <v>70</v>
      </c>
      <c r="H160" s="30" t="str">
        <f>IF(G160="","",VLOOKUP(G160,データ２!$A$2:$B$162,2))</f>
        <v>荒川コンドル</v>
      </c>
      <c r="I160" s="6">
        <f>+I140+9</f>
        <v>66</v>
      </c>
      <c r="J160" s="30" t="str">
        <f>IF(I160="","",VLOOKUP(I160,データ２!$A$2:$B$162,2))</f>
        <v>葛西ファイターズ</v>
      </c>
      <c r="K160" s="6">
        <f>+K140+9</f>
        <v>72</v>
      </c>
      <c r="L160" s="30" t="str">
        <f>IF(K160="","",VLOOKUP(K160,データ２!$A$2:$B$162,2))</f>
        <v>本村クラブ</v>
      </c>
    </row>
    <row r="162" ht="19.5" customHeight="1">
      <c r="A162" s="19" t="s">
        <v>453</v>
      </c>
    </row>
    <row r="163" spans="1:12" ht="13.5" customHeight="1">
      <c r="A163" s="5">
        <f>+A143+9</f>
        <v>73</v>
      </c>
      <c r="B163" s="28" t="str">
        <f>IF(A163="","",VLOOKUP(A163,データ２!$A$2:$B$162,2))</f>
        <v>フェニックス</v>
      </c>
      <c r="C163" s="5">
        <f>+C143+9</f>
        <v>75</v>
      </c>
      <c r="D163" s="28" t="str">
        <f>IF(C163="","",VLOOKUP(C163,データ２!$A$2:$B$162,2))</f>
        <v>大島中央</v>
      </c>
      <c r="E163" s="5">
        <f>+E143+9</f>
        <v>73</v>
      </c>
      <c r="F163" s="28" t="str">
        <f>IF(E163="","",VLOOKUP(E163,データ２!$A$2:$B$162,2))</f>
        <v>フェニックス</v>
      </c>
      <c r="G163" s="5">
        <f>+G143+9</f>
        <v>73</v>
      </c>
      <c r="H163" s="28" t="str">
        <f>IF(G163="","",VLOOKUP(G163,データ２!$A$2:$B$162,2))</f>
        <v>フェニックス</v>
      </c>
      <c r="I163" s="5">
        <f>+I143+9</f>
        <v>73</v>
      </c>
      <c r="J163" s="28" t="str">
        <f>IF(I163="","",VLOOKUP(I163,データ２!$A$2:$B$162,2))</f>
        <v>フェニックス</v>
      </c>
      <c r="K163" s="5">
        <f>+K143+9</f>
        <v>78</v>
      </c>
      <c r="L163" s="28" t="str">
        <f>IF(K163="","",VLOOKUP(K163,データ２!$A$2:$B$162,2))</f>
        <v>中目黒イーグルス</v>
      </c>
    </row>
    <row r="164" spans="1:12" ht="13.5" customHeight="1">
      <c r="A164" s="17" t="s">
        <v>411</v>
      </c>
      <c r="B164" s="29"/>
      <c r="C164" s="17" t="s">
        <v>417</v>
      </c>
      <c r="D164" s="29"/>
      <c r="E164" s="17" t="s">
        <v>291</v>
      </c>
      <c r="F164" s="29"/>
      <c r="G164" s="17" t="s">
        <v>428</v>
      </c>
      <c r="H164" s="29"/>
      <c r="I164" s="17" t="s">
        <v>434</v>
      </c>
      <c r="J164" s="29"/>
      <c r="K164" s="17" t="s">
        <v>440</v>
      </c>
      <c r="L164" s="29"/>
    </row>
    <row r="165" spans="1:12" ht="13.5" customHeight="1">
      <c r="A165" s="6">
        <f>+A145+9</f>
        <v>81</v>
      </c>
      <c r="B165" s="30" t="str">
        <f>IF(A165="","",VLOOKUP(A165,データ２!$A$2:$B$162,2))</f>
        <v>礫川</v>
      </c>
      <c r="C165" s="6">
        <f>+C145+9</f>
        <v>78</v>
      </c>
      <c r="D165" s="30" t="str">
        <f>IF(C165="","",VLOOKUP(C165,データ２!$A$2:$B$162,2))</f>
        <v>中目黒イーグルス</v>
      </c>
      <c r="E165" s="6">
        <f>+E145+9</f>
        <v>79</v>
      </c>
      <c r="F165" s="30" t="str">
        <f>IF(E165="","",VLOOKUP(E165,データ２!$A$2:$B$162,2))</f>
        <v>ブラザースクラブ</v>
      </c>
      <c r="G165" s="6">
        <f>+G145+9</f>
        <v>78</v>
      </c>
      <c r="H165" s="30" t="str">
        <f>IF(G165="","",VLOOKUP(G165,データ２!$A$2:$B$162,2))</f>
        <v>中目黒イーグルス</v>
      </c>
      <c r="I165" s="6">
        <f>+I145+9</f>
        <v>77</v>
      </c>
      <c r="J165" s="30" t="str">
        <f>IF(I165="","",VLOOKUP(I165,データ２!$A$2:$B$162,2))</f>
        <v>落一アポロ</v>
      </c>
      <c r="K165" s="6">
        <f>+K145+9</f>
        <v>81</v>
      </c>
      <c r="L165" s="30" t="str">
        <f>IF(K165="","",VLOOKUP(K165,データ２!$A$2:$B$162,2))</f>
        <v>礫川</v>
      </c>
    </row>
    <row r="166" spans="1:12" ht="13.5" customHeight="1">
      <c r="A166" s="5">
        <f>+A146+9</f>
        <v>74</v>
      </c>
      <c r="B166" s="28" t="str">
        <f>IF(A166="","",VLOOKUP(A166,データ２!$A$2:$B$162,2))</f>
        <v>品川Ｂレーシング</v>
      </c>
      <c r="C166" s="5">
        <f>+C146+9</f>
        <v>76</v>
      </c>
      <c r="D166" s="28" t="str">
        <f>IF(C166="","",VLOOKUP(C166,データ２!$A$2:$B$162,2))</f>
        <v>篠崎アトムズ</v>
      </c>
      <c r="E166" s="5">
        <f>+E146+9</f>
        <v>74</v>
      </c>
      <c r="F166" s="28" t="str">
        <f>IF(E166="","",VLOOKUP(E166,データ２!$A$2:$B$162,2))</f>
        <v>品川Ｂレーシング</v>
      </c>
      <c r="G166" s="5">
        <f>+G146+9</f>
        <v>74</v>
      </c>
      <c r="H166" s="28" t="str">
        <f>IF(G166="","",VLOOKUP(G166,データ２!$A$2:$B$162,2))</f>
        <v>品川Ｂレーシング</v>
      </c>
      <c r="I166" s="5">
        <f>+I146+9</f>
        <v>74</v>
      </c>
      <c r="J166" s="28" t="str">
        <f>IF(I166="","",VLOOKUP(I166,データ２!$A$2:$B$162,2))</f>
        <v>品川Ｂレーシング</v>
      </c>
      <c r="K166" s="5">
        <f>+K146+9</f>
        <v>79</v>
      </c>
      <c r="L166" s="28" t="str">
        <f>IF(K166="","",VLOOKUP(K166,データ２!$A$2:$B$162,2))</f>
        <v>ブラザースクラブ</v>
      </c>
    </row>
    <row r="167" spans="1:12" ht="13.5" customHeight="1">
      <c r="A167" s="17" t="s">
        <v>412</v>
      </c>
      <c r="B167" s="29"/>
      <c r="C167" s="17" t="s">
        <v>418</v>
      </c>
      <c r="D167" s="29"/>
      <c r="E167" s="17" t="s">
        <v>423</v>
      </c>
      <c r="F167" s="29"/>
      <c r="G167" s="17" t="s">
        <v>429</v>
      </c>
      <c r="H167" s="29"/>
      <c r="I167" s="17" t="s">
        <v>435</v>
      </c>
      <c r="J167" s="29"/>
      <c r="K167" s="17" t="s">
        <v>441</v>
      </c>
      <c r="L167" s="29"/>
    </row>
    <row r="168" spans="1:12" ht="13.5" customHeight="1">
      <c r="A168" s="6">
        <f>+A148+9</f>
        <v>80</v>
      </c>
      <c r="B168" s="30" t="str">
        <f>IF(A168="","",VLOOKUP(A168,データ２!$A$2:$B$162,2))</f>
        <v>晴海アポローズ</v>
      </c>
      <c r="C168" s="6">
        <f>+C148+9</f>
        <v>77</v>
      </c>
      <c r="D168" s="30" t="str">
        <f>IF(C168="","",VLOOKUP(C168,データ２!$A$2:$B$162,2))</f>
        <v>落一アポロ</v>
      </c>
      <c r="E168" s="6">
        <f>+E148+9</f>
        <v>78</v>
      </c>
      <c r="F168" s="30" t="str">
        <f>IF(E168="","",VLOOKUP(E168,データ２!$A$2:$B$162,2))</f>
        <v>中目黒イーグルス</v>
      </c>
      <c r="G168" s="6">
        <f>+G148+9</f>
        <v>77</v>
      </c>
      <c r="H168" s="30" t="str">
        <f>IF(G168="","",VLOOKUP(G168,データ２!$A$2:$B$162,2))</f>
        <v>落一アポロ</v>
      </c>
      <c r="I168" s="6">
        <f>+I148+9</f>
        <v>76</v>
      </c>
      <c r="J168" s="30" t="str">
        <f>IF(I168="","",VLOOKUP(I168,データ２!$A$2:$B$162,2))</f>
        <v>篠崎アトムズ</v>
      </c>
      <c r="K168" s="6">
        <f>+K148+9</f>
        <v>80</v>
      </c>
      <c r="L168" s="30" t="str">
        <f>IF(K168="","",VLOOKUP(K168,データ２!$A$2:$B$162,2))</f>
        <v>晴海アポローズ</v>
      </c>
    </row>
    <row r="169" spans="1:12" ht="13.5" customHeight="1">
      <c r="A169" s="5">
        <f>+A149+9</f>
        <v>75</v>
      </c>
      <c r="B169" s="28" t="str">
        <f>IF(A169="","",VLOOKUP(A169,データ２!$A$2:$B$162,2))</f>
        <v>大島中央</v>
      </c>
      <c r="C169" s="5">
        <f>+C149+9</f>
        <v>74</v>
      </c>
      <c r="D169" s="28" t="str">
        <f>IF(C169="","",VLOOKUP(C169,データ２!$A$2:$B$162,2))</f>
        <v>品川Ｂレーシング</v>
      </c>
      <c r="E169" s="5">
        <f>+E149+9</f>
        <v>75</v>
      </c>
      <c r="F169" s="28" t="str">
        <f>IF(E169="","",VLOOKUP(E169,データ２!$A$2:$B$162,2))</f>
        <v>大島中央</v>
      </c>
      <c r="G169" s="5">
        <f>+G149+9</f>
        <v>75</v>
      </c>
      <c r="H169" s="28" t="str">
        <f>IF(G169="","",VLOOKUP(G169,データ２!$A$2:$B$162,2))</f>
        <v>大島中央</v>
      </c>
      <c r="I169" s="5">
        <f>+I149+9</f>
        <v>77</v>
      </c>
      <c r="J169" s="28" t="str">
        <f>IF(I169="","",VLOOKUP(I169,データ２!$A$2:$B$162,2))</f>
        <v>落一アポロ</v>
      </c>
      <c r="K169" s="5">
        <f>+K149+9</f>
        <v>73</v>
      </c>
      <c r="L169" s="28" t="str">
        <f>IF(K169="","",VLOOKUP(K169,データ２!$A$2:$B$162,2))</f>
        <v>フェニックス</v>
      </c>
    </row>
    <row r="170" spans="1:12" ht="13.5" customHeight="1">
      <c r="A170" s="17" t="s">
        <v>413</v>
      </c>
      <c r="B170" s="29"/>
      <c r="C170" s="17" t="s">
        <v>419</v>
      </c>
      <c r="D170" s="29"/>
      <c r="E170" s="17" t="s">
        <v>424</v>
      </c>
      <c r="F170" s="29"/>
      <c r="G170" s="17" t="s">
        <v>430</v>
      </c>
      <c r="H170" s="29"/>
      <c r="I170" s="17" t="s">
        <v>436</v>
      </c>
      <c r="J170" s="29"/>
      <c r="K170" s="17" t="s">
        <v>442</v>
      </c>
      <c r="L170" s="29"/>
    </row>
    <row r="171" spans="1:12" ht="13.5" customHeight="1">
      <c r="A171" s="6">
        <f>+A151+9</f>
        <v>79</v>
      </c>
      <c r="B171" s="30" t="str">
        <f>IF(A171="","",VLOOKUP(A171,データ２!$A$2:$B$162,2))</f>
        <v>ブラザースクラブ</v>
      </c>
      <c r="C171" s="6">
        <f>+C151+9</f>
        <v>81</v>
      </c>
      <c r="D171" s="30" t="str">
        <f>IF(C171="","",VLOOKUP(C171,データ２!$A$2:$B$162,2))</f>
        <v>礫川</v>
      </c>
      <c r="E171" s="6">
        <f>+E151+9</f>
        <v>77</v>
      </c>
      <c r="F171" s="30" t="str">
        <f>IF(E171="","",VLOOKUP(E171,データ２!$A$2:$B$162,2))</f>
        <v>落一アポロ</v>
      </c>
      <c r="G171" s="6">
        <f>+G151+9</f>
        <v>76</v>
      </c>
      <c r="H171" s="30" t="str">
        <f>IF(G171="","",VLOOKUP(G171,データ２!$A$2:$B$162,2))</f>
        <v>篠崎アトムズ</v>
      </c>
      <c r="I171" s="6">
        <f>+I151+9</f>
        <v>81</v>
      </c>
      <c r="J171" s="30" t="str">
        <f>IF(I171="","",VLOOKUP(I171,データ２!$A$2:$B$162,2))</f>
        <v>礫川</v>
      </c>
      <c r="K171" s="6">
        <f>+K151+9</f>
        <v>75</v>
      </c>
      <c r="L171" s="30" t="str">
        <f>IF(K171="","",VLOOKUP(K171,データ２!$A$2:$B$162,2))</f>
        <v>大島中央</v>
      </c>
    </row>
    <row r="172" spans="1:12" ht="13.5" customHeight="1">
      <c r="A172" s="5">
        <f>+A152+9</f>
        <v>76</v>
      </c>
      <c r="B172" s="28" t="str">
        <f>IF(A172="","",VLOOKUP(A172,データ２!$A$2:$B$162,2))</f>
        <v>篠崎アトムズ</v>
      </c>
      <c r="C172" s="5">
        <f>+C152+9</f>
        <v>75</v>
      </c>
      <c r="D172" s="28" t="str">
        <f>IF(C172="","",VLOOKUP(C172,データ２!$A$2:$B$162,2))</f>
        <v>大島中央</v>
      </c>
      <c r="E172" s="5">
        <f>+E152+9</f>
        <v>75</v>
      </c>
      <c r="F172" s="28" t="str">
        <f>IF(E172="","",VLOOKUP(E172,データ２!$A$2:$B$162,2))</f>
        <v>大島中央</v>
      </c>
      <c r="G172" s="5">
        <f>+G152+9</f>
        <v>76</v>
      </c>
      <c r="H172" s="28" t="str">
        <f>IF(G172="","",VLOOKUP(G172,データ２!$A$2:$B$162,2))</f>
        <v>篠崎アトムズ</v>
      </c>
      <c r="I172" s="5">
        <f>+I152+9</f>
        <v>78</v>
      </c>
      <c r="J172" s="28" t="str">
        <f>IF(I172="","",VLOOKUP(I172,データ２!$A$2:$B$162,2))</f>
        <v>中目黒イーグルス</v>
      </c>
      <c r="K172" s="5">
        <f>+K152+9</f>
        <v>79</v>
      </c>
      <c r="L172" s="28" t="str">
        <f>IF(K172="","",VLOOKUP(K172,データ２!$A$2:$B$162,2))</f>
        <v>ブラザースクラブ</v>
      </c>
    </row>
    <row r="173" spans="1:12" ht="13.5" customHeight="1">
      <c r="A173" s="17" t="s">
        <v>414</v>
      </c>
      <c r="B173" s="29"/>
      <c r="C173" s="17" t="s">
        <v>420</v>
      </c>
      <c r="D173" s="29"/>
      <c r="E173" s="17" t="s">
        <v>425</v>
      </c>
      <c r="F173" s="29"/>
      <c r="G173" s="17" t="s">
        <v>431</v>
      </c>
      <c r="H173" s="29"/>
      <c r="I173" s="17" t="s">
        <v>437</v>
      </c>
      <c r="J173" s="29"/>
      <c r="K173" s="17" t="s">
        <v>443</v>
      </c>
      <c r="L173" s="29"/>
    </row>
    <row r="174" spans="1:12" ht="13.5" customHeight="1">
      <c r="A174" s="6">
        <f>+A154+9</f>
        <v>78</v>
      </c>
      <c r="B174" s="30" t="str">
        <f>IF(A174="","",VLOOKUP(A174,データ２!$A$2:$B$162,2))</f>
        <v>中目黒イーグルス</v>
      </c>
      <c r="C174" s="6">
        <f>+C154+9</f>
        <v>80</v>
      </c>
      <c r="D174" s="30" t="str">
        <f>IF(C174="","",VLOOKUP(C174,データ２!$A$2:$B$162,2))</f>
        <v>晴海アポローズ</v>
      </c>
      <c r="E174" s="6">
        <f>+E154+9</f>
        <v>81</v>
      </c>
      <c r="F174" s="30" t="str">
        <f>IF(E174="","",VLOOKUP(E174,データ２!$A$2:$B$162,2))</f>
        <v>礫川</v>
      </c>
      <c r="G174" s="6">
        <f>+G154+9</f>
        <v>81</v>
      </c>
      <c r="H174" s="30" t="str">
        <f>IF(G174="","",VLOOKUP(G174,データ２!$A$2:$B$162,2))</f>
        <v>礫川</v>
      </c>
      <c r="I174" s="6">
        <f>+I154+9</f>
        <v>80</v>
      </c>
      <c r="J174" s="30" t="str">
        <f>IF(I174="","",VLOOKUP(I174,データ２!$A$2:$B$162,2))</f>
        <v>晴海アポローズ</v>
      </c>
      <c r="K174" s="6">
        <f>+K154+9</f>
        <v>81</v>
      </c>
      <c r="L174" s="30" t="str">
        <f>IF(K174="","",VLOOKUP(K174,データ２!$A$2:$B$162,2))</f>
        <v>礫川</v>
      </c>
    </row>
    <row r="175" spans="1:12" ht="13.5" customHeight="1">
      <c r="A175" s="5">
        <f>+A155+9</f>
        <v>73</v>
      </c>
      <c r="B175" s="28" t="str">
        <f>IF(A175="","",VLOOKUP(A175,データ２!$A$2:$B$162,2))</f>
        <v>フェニックス</v>
      </c>
      <c r="C175" s="5">
        <f>+C155+9</f>
        <v>76</v>
      </c>
      <c r="D175" s="28" t="str">
        <f>IF(C175="","",VLOOKUP(C175,データ２!$A$2:$B$162,2))</f>
        <v>篠崎アトムズ</v>
      </c>
      <c r="E175" s="5">
        <f>+E155+9</f>
        <v>76</v>
      </c>
      <c r="F175" s="28" t="str">
        <f>IF(E175="","",VLOOKUP(E175,データ２!$A$2:$B$162,2))</f>
        <v>篠崎アトムズ</v>
      </c>
      <c r="G175" s="5">
        <f>+G155+9</f>
        <v>77</v>
      </c>
      <c r="H175" s="28" t="str">
        <f>IF(G175="","",VLOOKUP(G175,データ２!$A$2:$B$162,2))</f>
        <v>落一アポロ</v>
      </c>
      <c r="I175" s="5">
        <f>+I155+9</f>
        <v>73</v>
      </c>
      <c r="J175" s="28" t="str">
        <f>IF(I175="","",VLOOKUP(I175,データ２!$A$2:$B$162,2))</f>
        <v>フェニックス</v>
      </c>
      <c r="K175" s="5">
        <f>+K155+9</f>
        <v>73</v>
      </c>
      <c r="L175" s="28" t="str">
        <f>IF(K175="","",VLOOKUP(K175,データ２!$A$2:$B$162,2))</f>
        <v>フェニックス</v>
      </c>
    </row>
    <row r="176" spans="1:12" ht="13.5" customHeight="1">
      <c r="A176" s="17" t="s">
        <v>415</v>
      </c>
      <c r="B176" s="29"/>
      <c r="C176" s="17" t="s">
        <v>421</v>
      </c>
      <c r="D176" s="29"/>
      <c r="E176" s="17" t="s">
        <v>426</v>
      </c>
      <c r="F176" s="29"/>
      <c r="G176" s="17" t="s">
        <v>432</v>
      </c>
      <c r="H176" s="29"/>
      <c r="I176" s="17" t="s">
        <v>438</v>
      </c>
      <c r="J176" s="29"/>
      <c r="K176" s="17" t="s">
        <v>444</v>
      </c>
      <c r="L176" s="29"/>
    </row>
    <row r="177" spans="1:12" ht="13.5" customHeight="1">
      <c r="A177" s="6">
        <f>+A157+9</f>
        <v>80</v>
      </c>
      <c r="B177" s="30" t="str">
        <f>IF(A177="","",VLOOKUP(A177,データ２!$A$2:$B$162,2))</f>
        <v>晴海アポローズ</v>
      </c>
      <c r="C177" s="6">
        <f>+C157+9</f>
        <v>79</v>
      </c>
      <c r="D177" s="30" t="str">
        <f>IF(C177="","",VLOOKUP(C177,データ２!$A$2:$B$162,2))</f>
        <v>ブラザースクラブ</v>
      </c>
      <c r="E177" s="6">
        <f>+E157+9</f>
        <v>80</v>
      </c>
      <c r="F177" s="30" t="str">
        <f>IF(E177="","",VLOOKUP(E177,データ２!$A$2:$B$162,2))</f>
        <v>晴海アポローズ</v>
      </c>
      <c r="G177" s="6">
        <f>+G157+9</f>
        <v>80</v>
      </c>
      <c r="H177" s="30" t="str">
        <f>IF(G177="","",VLOOKUP(G177,データ２!$A$2:$B$162,2))</f>
        <v>晴海アポローズ</v>
      </c>
      <c r="I177" s="6">
        <f>+I157+9</f>
        <v>76</v>
      </c>
      <c r="J177" s="30" t="str">
        <f>IF(I177="","",VLOOKUP(I177,データ２!$A$2:$B$162,2))</f>
        <v>篠崎アトムズ</v>
      </c>
      <c r="K177" s="6">
        <f>+K157+9</f>
        <v>74</v>
      </c>
      <c r="L177" s="30" t="str">
        <f>IF(K177="","",VLOOKUP(K177,データ２!$A$2:$B$162,2))</f>
        <v>品川Ｂレーシング</v>
      </c>
    </row>
    <row r="178" spans="1:12" ht="13.5" customHeight="1">
      <c r="A178" s="5">
        <f>+A158+9</f>
        <v>74</v>
      </c>
      <c r="B178" s="28" t="str">
        <f>IF(A178="","",VLOOKUP(A178,データ２!$A$2:$B$162,2))</f>
        <v>品川Ｂレーシング</v>
      </c>
      <c r="C178" s="5">
        <f>+C158+9</f>
        <v>77</v>
      </c>
      <c r="D178" s="28" t="str">
        <f>IF(C178="","",VLOOKUP(C178,データ２!$A$2:$B$162,2))</f>
        <v>落一アポロ</v>
      </c>
      <c r="E178" s="5">
        <f>+E158+9</f>
        <v>77</v>
      </c>
      <c r="F178" s="28" t="str">
        <f>IF(E178="","",VLOOKUP(E178,データ２!$A$2:$B$162,2))</f>
        <v>落一アポロ</v>
      </c>
      <c r="G178" s="5">
        <f>+G158+9</f>
        <v>78</v>
      </c>
      <c r="H178" s="28" t="str">
        <f>IF(G178="","",VLOOKUP(G178,データ２!$A$2:$B$162,2))</f>
        <v>中目黒イーグルス</v>
      </c>
      <c r="I178" s="5">
        <f>+I158+9</f>
        <v>74</v>
      </c>
      <c r="J178" s="28" t="str">
        <f>IF(I178="","",VLOOKUP(I178,データ２!$A$2:$B$162,2))</f>
        <v>品川Ｂレーシング</v>
      </c>
      <c r="K178" s="5">
        <f>+K158+9</f>
        <v>80</v>
      </c>
      <c r="L178" s="28" t="str">
        <f>IF(K178="","",VLOOKUP(K178,データ２!$A$2:$B$162,2))</f>
        <v>晴海アポローズ</v>
      </c>
    </row>
    <row r="179" spans="1:12" ht="13.5" customHeight="1">
      <c r="A179" s="17" t="s">
        <v>416</v>
      </c>
      <c r="B179" s="29"/>
      <c r="C179" s="17" t="s">
        <v>422</v>
      </c>
      <c r="D179" s="29"/>
      <c r="E179" s="17" t="s">
        <v>427</v>
      </c>
      <c r="F179" s="29"/>
      <c r="G179" s="17" t="s">
        <v>433</v>
      </c>
      <c r="H179" s="29"/>
      <c r="I179" s="17" t="s">
        <v>439</v>
      </c>
      <c r="J179" s="29"/>
      <c r="K179" s="17" t="s">
        <v>445</v>
      </c>
      <c r="L179" s="29"/>
    </row>
    <row r="180" spans="1:12" ht="13.5" customHeight="1">
      <c r="A180" s="6">
        <f>+A160+9</f>
        <v>79</v>
      </c>
      <c r="B180" s="30" t="str">
        <f>IF(A180="","",VLOOKUP(A180,データ２!$A$2:$B$162,2))</f>
        <v>ブラザースクラブ</v>
      </c>
      <c r="C180" s="6">
        <f>+C160+9</f>
        <v>78</v>
      </c>
      <c r="D180" s="30" t="str">
        <f>IF(C180="","",VLOOKUP(C180,データ２!$A$2:$B$162,2))</f>
        <v>中目黒イーグルス</v>
      </c>
      <c r="E180" s="6">
        <f>+E160+9</f>
        <v>79</v>
      </c>
      <c r="F180" s="30" t="str">
        <f>IF(E180="","",VLOOKUP(E180,データ２!$A$2:$B$162,2))</f>
        <v>ブラザースクラブ</v>
      </c>
      <c r="G180" s="6">
        <f>+G160+9</f>
        <v>79</v>
      </c>
      <c r="H180" s="30" t="str">
        <f>IF(G180="","",VLOOKUP(G180,データ２!$A$2:$B$162,2))</f>
        <v>ブラザースクラブ</v>
      </c>
      <c r="I180" s="6">
        <f>+I160+9</f>
        <v>75</v>
      </c>
      <c r="J180" s="30" t="str">
        <f>IF(I180="","",VLOOKUP(I180,データ２!$A$2:$B$162,2))</f>
        <v>大島中央</v>
      </c>
      <c r="K180" s="6">
        <f>+K160+9</f>
        <v>81</v>
      </c>
      <c r="L180" s="30" t="str">
        <f>IF(K180="","",VLOOKUP(K180,データ２!$A$2:$B$162,2))</f>
        <v>礫川</v>
      </c>
    </row>
  </sheetData>
  <sheetProtection/>
  <printOptions/>
  <pageMargins left="0.3937007874015748" right="0" top="0.984251968503937" bottom="0.7874015748031497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11">
      <selection activeCell="T48" sqref="T48:T49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31" t="str">
        <f>+データ１!B26</f>
        <v>第９回　スーパーリ－グ決勝トーナメント表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29" t="str">
        <f>+データ１!B2</f>
        <v>2015/2/5</v>
      </c>
      <c r="T1" s="129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30" t="s">
        <v>217</v>
      </c>
      <c r="I3" s="130"/>
      <c r="J3" s="130"/>
      <c r="K3" s="130"/>
      <c r="L3" s="130"/>
      <c r="M3" s="130"/>
      <c r="N3" s="4"/>
      <c r="O3" s="33"/>
      <c r="P3" s="33"/>
      <c r="Q3" s="33"/>
      <c r="R3" s="4"/>
      <c r="S3" s="4"/>
      <c r="T3" s="4"/>
    </row>
    <row r="4" spans="1:20" ht="13.5">
      <c r="A4" s="127">
        <v>1</v>
      </c>
      <c r="B4" s="128"/>
      <c r="C4" s="13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7">
        <v>41</v>
      </c>
      <c r="S4" s="128"/>
      <c r="T4" s="136" t="s">
        <v>219</v>
      </c>
    </row>
    <row r="5" spans="1:20" ht="13.5">
      <c r="A5" s="127"/>
      <c r="B5" s="128"/>
      <c r="C5" s="133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7"/>
      <c r="S5" s="128"/>
      <c r="T5" s="136"/>
    </row>
    <row r="6" spans="1:20" ht="13.5">
      <c r="A6" s="127">
        <v>2</v>
      </c>
      <c r="B6" s="128"/>
      <c r="C6" s="138" t="s">
        <v>468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7">
        <v>42</v>
      </c>
      <c r="S6" s="128"/>
      <c r="T6" s="140" t="s">
        <v>466</v>
      </c>
    </row>
    <row r="7" spans="1:20" ht="13.5">
      <c r="A7" s="127"/>
      <c r="B7" s="128"/>
      <c r="C7" s="13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7"/>
      <c r="S7" s="128"/>
      <c r="T7" s="140"/>
    </row>
    <row r="8" spans="1:20" ht="13.5">
      <c r="A8" s="127">
        <v>3</v>
      </c>
      <c r="B8" s="128"/>
      <c r="C8" s="136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7">
        <v>43</v>
      </c>
      <c r="S8" s="128"/>
      <c r="T8" s="138" t="s">
        <v>270</v>
      </c>
    </row>
    <row r="9" spans="1:20" ht="13.5">
      <c r="A9" s="127"/>
      <c r="B9" s="128"/>
      <c r="C9" s="136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7"/>
      <c r="S9" s="128"/>
      <c r="T9" s="138"/>
    </row>
    <row r="10" spans="1:20" ht="13.5">
      <c r="A10" s="127">
        <v>4</v>
      </c>
      <c r="B10" s="128"/>
      <c r="C10" s="141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7">
        <v>44</v>
      </c>
      <c r="S10" s="128"/>
      <c r="T10" s="134" t="s">
        <v>471</v>
      </c>
    </row>
    <row r="11" spans="1:20" ht="13.5">
      <c r="A11" s="127"/>
      <c r="B11" s="128"/>
      <c r="C11" s="141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27"/>
      <c r="S11" s="128"/>
      <c r="T11" s="134"/>
    </row>
    <row r="12" spans="1:20" ht="13.5">
      <c r="A12" s="127">
        <v>5</v>
      </c>
      <c r="B12" s="128"/>
      <c r="C12" s="140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27">
        <v>45</v>
      </c>
      <c r="S12" s="128"/>
      <c r="T12" s="135" t="s">
        <v>459</v>
      </c>
    </row>
    <row r="13" spans="1:20" ht="13.5">
      <c r="A13" s="127"/>
      <c r="B13" s="128"/>
      <c r="C13" s="140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7"/>
      <c r="S13" s="128"/>
      <c r="T13" s="135"/>
    </row>
    <row r="14" spans="1:20" ht="13.5">
      <c r="A14" s="127">
        <v>6</v>
      </c>
      <c r="B14" s="128"/>
      <c r="C14" s="134" t="s">
        <v>470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7">
        <v>46</v>
      </c>
      <c r="S14" s="128"/>
      <c r="T14" s="133" t="s">
        <v>240</v>
      </c>
    </row>
    <row r="15" spans="1:20" ht="13.5">
      <c r="A15" s="127"/>
      <c r="B15" s="128"/>
      <c r="C15" s="134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27"/>
      <c r="S15" s="128"/>
      <c r="T15" s="133"/>
    </row>
    <row r="16" spans="1:20" ht="13.5">
      <c r="A16" s="127">
        <v>7</v>
      </c>
      <c r="B16" s="128"/>
      <c r="C16" s="137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27">
        <v>47</v>
      </c>
      <c r="S16" s="128"/>
      <c r="T16" s="134" t="s">
        <v>261</v>
      </c>
    </row>
    <row r="17" spans="1:20" ht="13.5">
      <c r="A17" s="127"/>
      <c r="B17" s="128"/>
      <c r="C17" s="137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7"/>
      <c r="S17" s="128"/>
      <c r="T17" s="134"/>
    </row>
    <row r="18" spans="1:20" ht="13.5">
      <c r="A18" s="127">
        <v>8</v>
      </c>
      <c r="B18" s="128"/>
      <c r="C18" s="139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7">
        <v>48</v>
      </c>
      <c r="S18" s="128"/>
      <c r="T18" s="137" t="s">
        <v>220</v>
      </c>
    </row>
    <row r="19" spans="1:20" ht="13.5">
      <c r="A19" s="127"/>
      <c r="B19" s="128"/>
      <c r="C19" s="139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7"/>
      <c r="S19" s="128"/>
      <c r="T19" s="137"/>
    </row>
    <row r="20" spans="1:20" ht="13.5">
      <c r="A20" s="127">
        <v>9</v>
      </c>
      <c r="B20" s="128"/>
      <c r="C20" s="138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7">
        <v>49</v>
      </c>
      <c r="S20" s="128"/>
      <c r="T20" s="135" t="s">
        <v>231</v>
      </c>
    </row>
    <row r="21" spans="1:20" ht="13.5">
      <c r="A21" s="127"/>
      <c r="B21" s="128"/>
      <c r="C21" s="138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7"/>
      <c r="S21" s="128"/>
      <c r="T21" s="135"/>
    </row>
    <row r="22" spans="1:20" ht="13.5">
      <c r="A22" s="127">
        <v>10</v>
      </c>
      <c r="B22" s="128"/>
      <c r="C22" s="135" t="s">
        <v>458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27">
        <v>50</v>
      </c>
      <c r="S22" s="128"/>
      <c r="T22" s="139" t="s">
        <v>252</v>
      </c>
    </row>
    <row r="23" spans="1:20" ht="13.5">
      <c r="A23" s="127"/>
      <c r="B23" s="128"/>
      <c r="C23" s="135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7"/>
      <c r="S23" s="128"/>
      <c r="T23" s="139"/>
    </row>
    <row r="24" spans="1:20" ht="13.5">
      <c r="A24" s="127">
        <v>11</v>
      </c>
      <c r="B24" s="128"/>
      <c r="C24" s="141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7">
        <v>51</v>
      </c>
      <c r="S24" s="128"/>
      <c r="T24" s="137" t="s">
        <v>254</v>
      </c>
    </row>
    <row r="25" spans="1:20" ht="13.5">
      <c r="A25" s="127"/>
      <c r="B25" s="128"/>
      <c r="C25" s="141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27"/>
      <c r="S25" s="128"/>
      <c r="T25" s="137"/>
    </row>
    <row r="26" spans="1:20" ht="13.5">
      <c r="A26" s="127">
        <v>12</v>
      </c>
      <c r="B26" s="128"/>
      <c r="C26" s="135" t="s">
        <v>461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7">
        <v>52</v>
      </c>
      <c r="S26" s="128"/>
      <c r="T26" s="133" t="s">
        <v>232</v>
      </c>
    </row>
    <row r="27" spans="1:20" ht="13.5">
      <c r="A27" s="127"/>
      <c r="B27" s="128"/>
      <c r="C27" s="135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7"/>
      <c r="S27" s="128"/>
      <c r="T27" s="133"/>
    </row>
    <row r="28" spans="1:20" ht="13.5">
      <c r="A28" s="127">
        <v>13</v>
      </c>
      <c r="B28" s="128"/>
      <c r="C28" s="134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7">
        <v>53</v>
      </c>
      <c r="S28" s="128"/>
      <c r="T28" s="141" t="s">
        <v>297</v>
      </c>
    </row>
    <row r="29" spans="1:20" ht="13.5">
      <c r="A29" s="127"/>
      <c r="B29" s="128"/>
      <c r="C29" s="134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7"/>
      <c r="S29" s="128"/>
      <c r="T29" s="141"/>
    </row>
    <row r="30" spans="1:20" ht="13.5">
      <c r="A30" s="127">
        <v>14</v>
      </c>
      <c r="B30" s="128"/>
      <c r="C30" s="140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7">
        <v>54</v>
      </c>
      <c r="S30" s="128"/>
      <c r="T30" s="136" t="s">
        <v>244</v>
      </c>
    </row>
    <row r="31" spans="1:20" ht="13.5">
      <c r="A31" s="127"/>
      <c r="B31" s="128"/>
      <c r="C31" s="140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27"/>
      <c r="S31" s="128"/>
      <c r="T31" s="136"/>
    </row>
    <row r="32" spans="1:20" ht="13.5">
      <c r="A32" s="127">
        <v>15</v>
      </c>
      <c r="B32" s="128"/>
      <c r="C32" s="136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27">
        <v>55</v>
      </c>
      <c r="S32" s="128"/>
      <c r="T32" s="138" t="s">
        <v>265</v>
      </c>
    </row>
    <row r="33" spans="1:20" ht="13.5">
      <c r="A33" s="127"/>
      <c r="B33" s="128"/>
      <c r="C33" s="136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7"/>
      <c r="S33" s="128"/>
      <c r="T33" s="138"/>
    </row>
    <row r="34" spans="1:20" ht="13.5">
      <c r="A34" s="127">
        <v>16</v>
      </c>
      <c r="B34" s="128"/>
      <c r="C34" s="137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7">
        <v>56</v>
      </c>
      <c r="S34" s="128"/>
      <c r="T34" s="141" t="s">
        <v>293</v>
      </c>
    </row>
    <row r="35" spans="1:20" ht="13.5">
      <c r="A35" s="127"/>
      <c r="B35" s="128"/>
      <c r="C35" s="137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27"/>
      <c r="S35" s="128"/>
      <c r="T35" s="141"/>
    </row>
    <row r="36" spans="1:20" ht="13.5">
      <c r="A36" s="127">
        <v>17</v>
      </c>
      <c r="B36" s="128"/>
      <c r="C36" s="139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27">
        <v>57</v>
      </c>
      <c r="S36" s="128"/>
      <c r="T36" s="135" t="s">
        <v>246</v>
      </c>
    </row>
    <row r="37" spans="1:20" ht="13.5">
      <c r="A37" s="127"/>
      <c r="B37" s="128"/>
      <c r="C37" s="139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7"/>
      <c r="S37" s="128"/>
      <c r="T37" s="135"/>
    </row>
    <row r="38" spans="1:20" ht="13.5">
      <c r="A38" s="127">
        <v>18</v>
      </c>
      <c r="B38" s="128"/>
      <c r="C38" s="133" t="s">
        <v>457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7">
        <v>58</v>
      </c>
      <c r="S38" s="128"/>
      <c r="T38" s="136" t="s">
        <v>463</v>
      </c>
    </row>
    <row r="39" spans="1:20" ht="13.5">
      <c r="A39" s="127"/>
      <c r="B39" s="128"/>
      <c r="C39" s="133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7"/>
      <c r="S39" s="128"/>
      <c r="T39" s="136"/>
    </row>
    <row r="40" spans="1:20" ht="13.5">
      <c r="A40" s="127">
        <v>19</v>
      </c>
      <c r="B40" s="128"/>
      <c r="C40" s="140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7">
        <v>59</v>
      </c>
      <c r="S40" s="128"/>
      <c r="T40" s="139" t="s">
        <v>236</v>
      </c>
    </row>
    <row r="41" spans="1:20" ht="13.5">
      <c r="A41" s="127"/>
      <c r="B41" s="128"/>
      <c r="C41" s="140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7"/>
      <c r="S41" s="128"/>
      <c r="T41" s="139"/>
    </row>
    <row r="42" spans="1:20" ht="13.5">
      <c r="A42" s="127">
        <v>20</v>
      </c>
      <c r="B42" s="128"/>
      <c r="C42" s="138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27">
        <v>60</v>
      </c>
      <c r="S42" s="128"/>
      <c r="T42" s="140" t="s">
        <v>234</v>
      </c>
    </row>
    <row r="43" spans="1:20" ht="13.5">
      <c r="A43" s="127"/>
      <c r="B43" s="128"/>
      <c r="C43" s="138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7"/>
      <c r="S43" s="128"/>
      <c r="T43" s="140"/>
    </row>
    <row r="44" spans="1:20" ht="13.5">
      <c r="A44" s="127">
        <v>21</v>
      </c>
      <c r="B44" s="128"/>
      <c r="C44" s="139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7">
        <v>61</v>
      </c>
      <c r="S44" s="128"/>
      <c r="T44" s="134" t="s">
        <v>259</v>
      </c>
    </row>
    <row r="45" spans="1:20" ht="13.5">
      <c r="A45" s="127"/>
      <c r="B45" s="128"/>
      <c r="C45" s="139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27"/>
      <c r="S45" s="128"/>
      <c r="T45" s="134"/>
    </row>
    <row r="46" spans="1:20" ht="13.5">
      <c r="A46" s="127">
        <v>22</v>
      </c>
      <c r="B46" s="128"/>
      <c r="C46" s="137" t="s">
        <v>464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7">
        <v>62</v>
      </c>
      <c r="S46" s="128"/>
      <c r="T46" s="135" t="s">
        <v>462</v>
      </c>
    </row>
    <row r="47" spans="1:20" ht="13.5">
      <c r="A47" s="127"/>
      <c r="B47" s="128"/>
      <c r="C47" s="137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7"/>
      <c r="S47" s="128"/>
      <c r="T47" s="135"/>
    </row>
    <row r="48" spans="1:20" ht="13.5">
      <c r="A48" s="127">
        <v>23</v>
      </c>
      <c r="B48" s="128"/>
      <c r="C48" s="141" t="s">
        <v>469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7">
        <v>63</v>
      </c>
      <c r="S48" s="128"/>
      <c r="T48" s="141" t="s">
        <v>298</v>
      </c>
    </row>
    <row r="49" spans="1:20" ht="13.5">
      <c r="A49" s="127"/>
      <c r="B49" s="128"/>
      <c r="C49" s="141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7"/>
      <c r="S49" s="128"/>
      <c r="T49" s="141"/>
    </row>
    <row r="50" spans="1:20" ht="13.5">
      <c r="A50" s="127">
        <v>24</v>
      </c>
      <c r="B50" s="128"/>
      <c r="C50" s="138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7">
        <v>64</v>
      </c>
      <c r="S50" s="128"/>
      <c r="T50" s="133" t="s">
        <v>226</v>
      </c>
    </row>
    <row r="51" spans="1:20" ht="13.5">
      <c r="A51" s="127"/>
      <c r="B51" s="128"/>
      <c r="C51" s="138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27"/>
      <c r="S51" s="128"/>
      <c r="T51" s="133"/>
    </row>
    <row r="52" spans="1:20" ht="13.5">
      <c r="A52" s="127">
        <v>25</v>
      </c>
      <c r="B52" s="128"/>
      <c r="C52" s="133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27">
        <v>65</v>
      </c>
      <c r="S52" s="128"/>
      <c r="T52" s="139" t="s">
        <v>256</v>
      </c>
    </row>
    <row r="53" spans="1:20" ht="13.5">
      <c r="A53" s="127"/>
      <c r="B53" s="128"/>
      <c r="C53" s="133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7"/>
      <c r="S53" s="128"/>
      <c r="T53" s="139"/>
    </row>
    <row r="54" spans="1:20" ht="13.5">
      <c r="A54" s="127">
        <v>26</v>
      </c>
      <c r="B54" s="128"/>
      <c r="C54" s="134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7">
        <v>66</v>
      </c>
      <c r="S54" s="128"/>
      <c r="T54" s="137" t="s">
        <v>222</v>
      </c>
    </row>
    <row r="55" spans="1:20" ht="13.5">
      <c r="A55" s="127"/>
      <c r="B55" s="128"/>
      <c r="C55" s="134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27"/>
      <c r="S55" s="128"/>
      <c r="T55" s="137"/>
    </row>
    <row r="56" spans="1:20" ht="13.5">
      <c r="A56" s="127">
        <v>27</v>
      </c>
      <c r="B56" s="128"/>
      <c r="C56" s="135" t="s">
        <v>460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27">
        <v>67</v>
      </c>
      <c r="S56" s="128"/>
      <c r="T56" s="139" t="s">
        <v>257</v>
      </c>
    </row>
    <row r="57" spans="1:20" ht="13.5">
      <c r="A57" s="127"/>
      <c r="B57" s="128"/>
      <c r="C57" s="135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7"/>
      <c r="S57" s="128"/>
      <c r="T57" s="139"/>
    </row>
    <row r="58" spans="1:20" ht="13.5">
      <c r="A58" s="127">
        <v>28</v>
      </c>
      <c r="B58" s="128"/>
      <c r="C58" s="140" t="s">
        <v>235</v>
      </c>
      <c r="D58" s="34"/>
      <c r="E58" s="34"/>
      <c r="F58" s="37"/>
      <c r="G58" s="39"/>
      <c r="H58" s="37"/>
      <c r="I58" s="48"/>
      <c r="J58" s="45"/>
      <c r="K58" s="45"/>
      <c r="L58" s="50"/>
      <c r="M58" s="38"/>
      <c r="N58" s="40"/>
      <c r="O58" s="38"/>
      <c r="P58" s="34"/>
      <c r="Q58" s="34"/>
      <c r="R58" s="127">
        <v>68</v>
      </c>
      <c r="S58" s="128"/>
      <c r="T58" s="141" t="s">
        <v>296</v>
      </c>
    </row>
    <row r="59" spans="1:20" ht="13.5">
      <c r="A59" s="127"/>
      <c r="B59" s="128"/>
      <c r="C59" s="140"/>
      <c r="D59" s="35"/>
      <c r="E59" s="34"/>
      <c r="F59" s="37"/>
      <c r="G59" s="34"/>
      <c r="H59" s="37"/>
      <c r="I59" s="48"/>
      <c r="J59" s="45"/>
      <c r="K59" s="45"/>
      <c r="L59" s="50"/>
      <c r="M59" s="38"/>
      <c r="N59" s="34"/>
      <c r="O59" s="38"/>
      <c r="P59" s="34"/>
      <c r="Q59" s="36"/>
      <c r="R59" s="127"/>
      <c r="S59" s="128"/>
      <c r="T59" s="141"/>
    </row>
    <row r="60" spans="1:20" ht="13.5">
      <c r="A60" s="127">
        <v>29</v>
      </c>
      <c r="B60" s="128"/>
      <c r="C60" s="138" t="s">
        <v>268</v>
      </c>
      <c r="D60" s="39"/>
      <c r="E60" s="35"/>
      <c r="F60" s="37"/>
      <c r="G60" s="34"/>
      <c r="H60" s="37"/>
      <c r="I60" s="48"/>
      <c r="J60" s="45"/>
      <c r="K60" s="45"/>
      <c r="L60" s="50"/>
      <c r="M60" s="38"/>
      <c r="N60" s="34"/>
      <c r="O60" s="38"/>
      <c r="P60" s="36"/>
      <c r="Q60" s="40"/>
      <c r="R60" s="127">
        <v>69</v>
      </c>
      <c r="S60" s="128"/>
      <c r="T60" s="136" t="s">
        <v>228</v>
      </c>
    </row>
    <row r="61" spans="1:20" ht="13.5">
      <c r="A61" s="127"/>
      <c r="B61" s="128"/>
      <c r="C61" s="138"/>
      <c r="D61" s="34"/>
      <c r="E61" s="37"/>
      <c r="F61" s="39"/>
      <c r="G61" s="34"/>
      <c r="H61" s="37"/>
      <c r="I61" s="48"/>
      <c r="J61" s="45"/>
      <c r="K61" s="45"/>
      <c r="L61" s="50"/>
      <c r="M61" s="38"/>
      <c r="N61" s="34"/>
      <c r="O61" s="40"/>
      <c r="P61" s="38"/>
      <c r="Q61" s="34"/>
      <c r="R61" s="127"/>
      <c r="S61" s="128"/>
      <c r="T61" s="136"/>
    </row>
    <row r="62" spans="1:20" ht="13.5">
      <c r="A62" s="127">
        <v>30</v>
      </c>
      <c r="B62" s="128"/>
      <c r="C62" s="136" t="s">
        <v>253</v>
      </c>
      <c r="D62" s="46"/>
      <c r="E62" s="39"/>
      <c r="F62" s="34"/>
      <c r="G62" s="34"/>
      <c r="H62" s="37"/>
      <c r="I62" s="48"/>
      <c r="J62" s="45"/>
      <c r="K62" s="45"/>
      <c r="L62" s="50"/>
      <c r="M62" s="38"/>
      <c r="N62" s="34"/>
      <c r="O62" s="34"/>
      <c r="P62" s="40"/>
      <c r="Q62" s="46"/>
      <c r="R62" s="127">
        <v>70</v>
      </c>
      <c r="S62" s="128"/>
      <c r="T62" s="133" t="s">
        <v>454</v>
      </c>
    </row>
    <row r="63" spans="1:20" ht="13.5">
      <c r="A63" s="127"/>
      <c r="B63" s="128"/>
      <c r="C63" s="136"/>
      <c r="D63" s="34"/>
      <c r="E63" s="34"/>
      <c r="F63" s="34"/>
      <c r="G63" s="34"/>
      <c r="H63" s="37"/>
      <c r="I63" s="49"/>
      <c r="J63" s="45"/>
      <c r="K63" s="45"/>
      <c r="L63" s="51"/>
      <c r="M63" s="38"/>
      <c r="N63" s="34"/>
      <c r="O63" s="34"/>
      <c r="P63" s="34"/>
      <c r="Q63" s="34"/>
      <c r="R63" s="127"/>
      <c r="S63" s="128"/>
      <c r="T63" s="133"/>
    </row>
    <row r="64" spans="1:20" ht="13.5">
      <c r="A64" s="127">
        <v>31</v>
      </c>
      <c r="B64" s="128"/>
      <c r="C64" s="140" t="s">
        <v>251</v>
      </c>
      <c r="D64" s="34"/>
      <c r="E64" s="34"/>
      <c r="F64" s="34"/>
      <c r="G64" s="34"/>
      <c r="H64" s="37"/>
      <c r="I64" s="45"/>
      <c r="J64" s="45"/>
      <c r="K64" s="45"/>
      <c r="L64" s="45"/>
      <c r="M64" s="38"/>
      <c r="N64" s="34"/>
      <c r="O64" s="34"/>
      <c r="P64" s="34"/>
      <c r="Q64" s="34"/>
      <c r="R64" s="127">
        <v>71</v>
      </c>
      <c r="S64" s="128"/>
      <c r="T64" s="138" t="s">
        <v>264</v>
      </c>
    </row>
    <row r="65" spans="1:20" ht="13.5">
      <c r="A65" s="127"/>
      <c r="B65" s="128"/>
      <c r="C65" s="140"/>
      <c r="D65" s="47"/>
      <c r="E65" s="35"/>
      <c r="F65" s="34"/>
      <c r="G65" s="34"/>
      <c r="H65" s="37"/>
      <c r="I65" s="45"/>
      <c r="J65" s="45"/>
      <c r="K65" s="45"/>
      <c r="L65" s="45"/>
      <c r="M65" s="38"/>
      <c r="N65" s="34"/>
      <c r="O65" s="34"/>
      <c r="P65" s="36"/>
      <c r="Q65" s="47"/>
      <c r="R65" s="127"/>
      <c r="S65" s="128"/>
      <c r="T65" s="138"/>
    </row>
    <row r="66" spans="1:20" ht="13.5">
      <c r="A66" s="127">
        <v>32</v>
      </c>
      <c r="B66" s="128"/>
      <c r="C66" s="136" t="s">
        <v>248</v>
      </c>
      <c r="D66" s="34"/>
      <c r="E66" s="37"/>
      <c r="F66" s="35"/>
      <c r="G66" s="34"/>
      <c r="H66" s="37"/>
      <c r="I66" s="45"/>
      <c r="J66" s="45"/>
      <c r="K66" s="45"/>
      <c r="L66" s="45"/>
      <c r="M66" s="38"/>
      <c r="N66" s="34"/>
      <c r="O66" s="36"/>
      <c r="P66" s="38"/>
      <c r="Q66" s="34"/>
      <c r="R66" s="127">
        <v>72</v>
      </c>
      <c r="S66" s="128"/>
      <c r="T66" s="134" t="s">
        <v>472</v>
      </c>
    </row>
    <row r="67" spans="1:20" ht="13.5">
      <c r="A67" s="127"/>
      <c r="B67" s="128"/>
      <c r="C67" s="136"/>
      <c r="D67" s="35"/>
      <c r="E67" s="39"/>
      <c r="F67" s="37"/>
      <c r="G67" s="34"/>
      <c r="H67" s="37"/>
      <c r="I67" s="45"/>
      <c r="J67" s="45"/>
      <c r="K67" s="45"/>
      <c r="L67" s="45"/>
      <c r="M67" s="38"/>
      <c r="N67" s="34"/>
      <c r="O67" s="38"/>
      <c r="P67" s="40"/>
      <c r="Q67" s="36"/>
      <c r="R67" s="127"/>
      <c r="S67" s="128"/>
      <c r="T67" s="134"/>
    </row>
    <row r="68" spans="1:20" ht="13.5">
      <c r="A68" s="127">
        <v>33</v>
      </c>
      <c r="B68" s="128"/>
      <c r="C68" s="133" t="s">
        <v>455</v>
      </c>
      <c r="D68" s="39"/>
      <c r="E68" s="34"/>
      <c r="F68" s="37"/>
      <c r="G68" s="34"/>
      <c r="H68" s="37"/>
      <c r="I68" s="45"/>
      <c r="J68" s="45"/>
      <c r="K68" s="45"/>
      <c r="L68" s="45"/>
      <c r="M68" s="38"/>
      <c r="N68" s="34"/>
      <c r="O68" s="38"/>
      <c r="P68" s="34"/>
      <c r="Q68" s="40"/>
      <c r="R68" s="127">
        <v>73</v>
      </c>
      <c r="S68" s="128"/>
      <c r="T68" s="140" t="s">
        <v>239</v>
      </c>
    </row>
    <row r="69" spans="1:20" ht="13.5">
      <c r="A69" s="127"/>
      <c r="B69" s="128"/>
      <c r="C69" s="133"/>
      <c r="D69" s="34"/>
      <c r="E69" s="34"/>
      <c r="F69" s="37"/>
      <c r="G69" s="35"/>
      <c r="H69" s="37"/>
      <c r="I69" s="45"/>
      <c r="J69" s="45"/>
      <c r="K69" s="45"/>
      <c r="L69" s="45"/>
      <c r="M69" s="38"/>
      <c r="N69" s="36"/>
      <c r="O69" s="38"/>
      <c r="P69" s="34"/>
      <c r="Q69" s="34"/>
      <c r="R69" s="127"/>
      <c r="S69" s="128"/>
      <c r="T69" s="140"/>
    </row>
    <row r="70" spans="1:20" ht="13.5">
      <c r="A70" s="127">
        <v>34</v>
      </c>
      <c r="B70" s="128"/>
      <c r="C70" s="137" t="s">
        <v>227</v>
      </c>
      <c r="D70" s="34"/>
      <c r="E70" s="34"/>
      <c r="F70" s="37"/>
      <c r="G70" s="37"/>
      <c r="H70" s="37"/>
      <c r="I70" s="45"/>
      <c r="J70" s="45"/>
      <c r="K70" s="45"/>
      <c r="L70" s="45"/>
      <c r="M70" s="38"/>
      <c r="N70" s="38"/>
      <c r="O70" s="38"/>
      <c r="P70" s="34"/>
      <c r="Q70" s="34"/>
      <c r="R70" s="127">
        <v>74</v>
      </c>
      <c r="S70" s="128"/>
      <c r="T70" s="139" t="s">
        <v>237</v>
      </c>
    </row>
    <row r="71" spans="1:20" ht="13.5">
      <c r="A71" s="127"/>
      <c r="B71" s="128"/>
      <c r="C71" s="137"/>
      <c r="D71" s="47"/>
      <c r="E71" s="35"/>
      <c r="F71" s="39"/>
      <c r="G71" s="37"/>
      <c r="H71" s="37"/>
      <c r="I71" s="45"/>
      <c r="J71" s="45"/>
      <c r="K71" s="45"/>
      <c r="L71" s="45"/>
      <c r="M71" s="52"/>
      <c r="N71" s="38"/>
      <c r="O71" s="38"/>
      <c r="P71" s="34"/>
      <c r="Q71" s="36"/>
      <c r="R71" s="127"/>
      <c r="S71" s="128"/>
      <c r="T71" s="139"/>
    </row>
    <row r="72" spans="1:20" ht="13.5">
      <c r="A72" s="127">
        <v>35</v>
      </c>
      <c r="B72" s="128"/>
      <c r="C72" s="135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27">
        <v>75</v>
      </c>
      <c r="S72" s="128"/>
      <c r="T72" s="137" t="s">
        <v>247</v>
      </c>
    </row>
    <row r="73" spans="1:20" ht="13.5">
      <c r="A73" s="127"/>
      <c r="B73" s="128"/>
      <c r="C73" s="135"/>
      <c r="D73" s="34"/>
      <c r="E73" s="34"/>
      <c r="F73" s="34"/>
      <c r="G73" s="37"/>
      <c r="H73" s="39"/>
      <c r="M73" s="53"/>
      <c r="N73" s="50"/>
      <c r="O73" s="40"/>
      <c r="P73" s="38"/>
      <c r="Q73" s="34"/>
      <c r="R73" s="127"/>
      <c r="S73" s="128"/>
      <c r="T73" s="137"/>
    </row>
    <row r="74" spans="1:20" ht="13.5">
      <c r="A74" s="127">
        <v>36</v>
      </c>
      <c r="B74" s="128"/>
      <c r="C74" s="141" t="s">
        <v>294</v>
      </c>
      <c r="D74" s="34"/>
      <c r="E74" s="34"/>
      <c r="F74" s="34"/>
      <c r="G74" s="37"/>
      <c r="H74" s="34"/>
      <c r="M74" s="53"/>
      <c r="N74" s="50"/>
      <c r="O74" s="34"/>
      <c r="P74" s="40"/>
      <c r="Q74" s="46"/>
      <c r="R74" s="127">
        <v>76</v>
      </c>
      <c r="S74" s="128"/>
      <c r="T74" s="141" t="s">
        <v>299</v>
      </c>
    </row>
    <row r="75" spans="1:20" ht="13.5">
      <c r="A75" s="127"/>
      <c r="B75" s="128"/>
      <c r="C75" s="141"/>
      <c r="D75" s="47"/>
      <c r="E75" s="35"/>
      <c r="F75" s="34"/>
      <c r="G75" s="37"/>
      <c r="H75" s="34"/>
      <c r="M75" s="41"/>
      <c r="N75" s="38"/>
      <c r="R75" s="127"/>
      <c r="S75" s="128"/>
      <c r="T75" s="141"/>
    </row>
    <row r="76" spans="1:20" ht="13.5">
      <c r="A76" s="127">
        <v>37</v>
      </c>
      <c r="B76" s="128"/>
      <c r="C76" s="138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27">
        <v>77</v>
      </c>
      <c r="S76" s="128"/>
      <c r="T76" s="136" t="s">
        <v>241</v>
      </c>
    </row>
    <row r="77" spans="1:20" ht="13.5">
      <c r="A77" s="127"/>
      <c r="B77" s="128"/>
      <c r="C77" s="138"/>
      <c r="D77" s="34"/>
      <c r="E77" s="34"/>
      <c r="F77" s="37"/>
      <c r="G77" s="37"/>
      <c r="H77" s="34"/>
      <c r="N77" s="38"/>
      <c r="O77" s="34"/>
      <c r="P77" s="36"/>
      <c r="Q77" s="47"/>
      <c r="R77" s="127"/>
      <c r="S77" s="128"/>
      <c r="T77" s="136"/>
    </row>
    <row r="78" spans="1:20" ht="13.5">
      <c r="A78" s="127">
        <v>38</v>
      </c>
      <c r="B78" s="128"/>
      <c r="C78" s="139" t="s">
        <v>465</v>
      </c>
      <c r="D78" s="34"/>
      <c r="E78" s="34"/>
      <c r="F78" s="37"/>
      <c r="G78" s="39"/>
      <c r="H78" s="34"/>
      <c r="N78" s="38"/>
      <c r="O78" s="36"/>
      <c r="P78" s="40"/>
      <c r="Q78" s="46"/>
      <c r="R78" s="127">
        <v>78</v>
      </c>
      <c r="S78" s="128"/>
      <c r="T78" s="140" t="s">
        <v>221</v>
      </c>
    </row>
    <row r="79" spans="1:20" ht="13.5">
      <c r="A79" s="127"/>
      <c r="B79" s="128"/>
      <c r="C79" s="139"/>
      <c r="D79" s="35"/>
      <c r="E79" s="34"/>
      <c r="F79" s="37"/>
      <c r="G79" s="34"/>
      <c r="H79" s="34"/>
      <c r="N79" s="38"/>
      <c r="O79" s="38"/>
      <c r="P79" s="34"/>
      <c r="Q79" s="34"/>
      <c r="R79" s="127"/>
      <c r="S79" s="128"/>
      <c r="T79" s="140"/>
    </row>
    <row r="80" spans="1:20" ht="13.5">
      <c r="A80" s="127">
        <v>39</v>
      </c>
      <c r="B80" s="128"/>
      <c r="C80" s="134" t="s">
        <v>473</v>
      </c>
      <c r="D80" s="39"/>
      <c r="E80" s="35"/>
      <c r="F80" s="37"/>
      <c r="G80" s="34"/>
      <c r="H80" s="34"/>
      <c r="N80" s="40"/>
      <c r="O80" s="38"/>
      <c r="P80" s="34"/>
      <c r="Q80" s="34"/>
      <c r="R80" s="127">
        <v>79</v>
      </c>
      <c r="S80" s="128"/>
      <c r="T80" s="134" t="s">
        <v>467</v>
      </c>
    </row>
    <row r="81" spans="1:20" ht="13.5">
      <c r="A81" s="127"/>
      <c r="B81" s="128"/>
      <c r="C81" s="134"/>
      <c r="D81" s="34"/>
      <c r="E81" s="37"/>
      <c r="F81" s="39"/>
      <c r="G81" s="34"/>
      <c r="H81" s="34"/>
      <c r="N81" s="34"/>
      <c r="O81" s="38"/>
      <c r="P81" s="34"/>
      <c r="Q81" s="36"/>
      <c r="R81" s="127"/>
      <c r="S81" s="128"/>
      <c r="T81" s="134"/>
    </row>
    <row r="82" spans="1:20" ht="13.5">
      <c r="A82" s="127">
        <v>40</v>
      </c>
      <c r="B82" s="128"/>
      <c r="C82" s="137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27">
        <v>80</v>
      </c>
      <c r="S82" s="128"/>
      <c r="T82" s="133" t="s">
        <v>456</v>
      </c>
    </row>
    <row r="83" spans="1:20" ht="13.5">
      <c r="A83" s="127"/>
      <c r="B83" s="128"/>
      <c r="C83" s="137"/>
      <c r="D83" s="34"/>
      <c r="E83" s="34"/>
      <c r="F83" s="34"/>
      <c r="G83" s="34"/>
      <c r="H83" s="34"/>
      <c r="N83" s="34"/>
      <c r="O83" s="40"/>
      <c r="P83" s="38"/>
      <c r="Q83" s="34"/>
      <c r="R83" s="127"/>
      <c r="S83" s="128"/>
      <c r="T83" s="133"/>
    </row>
    <row r="84" spans="14:20" ht="13.5">
      <c r="N84" s="34"/>
      <c r="O84" s="34"/>
      <c r="P84" s="40"/>
      <c r="Q84" s="46"/>
      <c r="R84" s="127">
        <v>81</v>
      </c>
      <c r="S84" s="128"/>
      <c r="T84" s="135" t="s">
        <v>250</v>
      </c>
    </row>
    <row r="85" spans="18:20" ht="13.5">
      <c r="R85" s="127"/>
      <c r="S85" s="128"/>
      <c r="T85" s="135"/>
    </row>
  </sheetData>
  <sheetProtection/>
  <mergeCells count="246">
    <mergeCell ref="T28:T29"/>
    <mergeCell ref="T48:T49"/>
    <mergeCell ref="C48:C49"/>
    <mergeCell ref="R84:R85"/>
    <mergeCell ref="S84:S85"/>
    <mergeCell ref="C24:C25"/>
    <mergeCell ref="T74:T75"/>
    <mergeCell ref="T34:T35"/>
    <mergeCell ref="C74:C75"/>
    <mergeCell ref="C78:C79"/>
    <mergeCell ref="C10:C11"/>
    <mergeCell ref="T58:T59"/>
    <mergeCell ref="T8:T9"/>
    <mergeCell ref="T46:T47"/>
    <mergeCell ref="T38:T39"/>
    <mergeCell ref="C46:C47"/>
    <mergeCell ref="C16:C17"/>
    <mergeCell ref="C18:C19"/>
    <mergeCell ref="C40:C41"/>
    <mergeCell ref="C28:C29"/>
    <mergeCell ref="T6:T7"/>
    <mergeCell ref="T80:T81"/>
    <mergeCell ref="C6:C7"/>
    <mergeCell ref="C26:C27"/>
    <mergeCell ref="C66:C67"/>
    <mergeCell ref="T18:T19"/>
    <mergeCell ref="T40:T41"/>
    <mergeCell ref="C58:C59"/>
    <mergeCell ref="C80:C81"/>
    <mergeCell ref="C8:C9"/>
    <mergeCell ref="C20:C21"/>
    <mergeCell ref="C50:C51"/>
    <mergeCell ref="C56:C57"/>
    <mergeCell ref="T60:T61"/>
    <mergeCell ref="T72:T73"/>
    <mergeCell ref="T70:T71"/>
    <mergeCell ref="T68:T69"/>
    <mergeCell ref="T66:T67"/>
    <mergeCell ref="C60:C61"/>
    <mergeCell ref="C36:C37"/>
    <mergeCell ref="T78:T79"/>
    <mergeCell ref="T10:T11"/>
    <mergeCell ref="C76:C77"/>
    <mergeCell ref="T36:T37"/>
    <mergeCell ref="T30:T31"/>
    <mergeCell ref="C70:C71"/>
    <mergeCell ref="T56:T57"/>
    <mergeCell ref="C30:C31"/>
    <mergeCell ref="T16:T17"/>
    <mergeCell ref="T64:T65"/>
    <mergeCell ref="C72:C73"/>
    <mergeCell ref="C32:C33"/>
    <mergeCell ref="T54:T55"/>
    <mergeCell ref="T52:T53"/>
    <mergeCell ref="C12:C13"/>
    <mergeCell ref="C54:C55"/>
    <mergeCell ref="T32:T33"/>
    <mergeCell ref="C44:C45"/>
    <mergeCell ref="T42:T43"/>
    <mergeCell ref="T44:T45"/>
    <mergeCell ref="C42:C43"/>
    <mergeCell ref="C22:C23"/>
    <mergeCell ref="C62:C63"/>
    <mergeCell ref="T24:T25"/>
    <mergeCell ref="T22:T23"/>
    <mergeCell ref="C64:C65"/>
    <mergeCell ref="C38:C39"/>
    <mergeCell ref="R64:R65"/>
    <mergeCell ref="S58:S59"/>
    <mergeCell ref="S50:S51"/>
    <mergeCell ref="C14:C15"/>
    <mergeCell ref="T82:T83"/>
    <mergeCell ref="T84:T85"/>
    <mergeCell ref="T4:T5"/>
    <mergeCell ref="C82:C83"/>
    <mergeCell ref="T12:T13"/>
    <mergeCell ref="T76:T77"/>
    <mergeCell ref="C34:C35"/>
    <mergeCell ref="T20:T21"/>
    <mergeCell ref="T50:T51"/>
    <mergeCell ref="C68:C69"/>
    <mergeCell ref="T26:T27"/>
    <mergeCell ref="C4:C5"/>
    <mergeCell ref="T62:T63"/>
    <mergeCell ref="T14:T15"/>
    <mergeCell ref="C52:C53"/>
    <mergeCell ref="R68:R69"/>
    <mergeCell ref="S68:S69"/>
    <mergeCell ref="S44:S45"/>
    <mergeCell ref="S66:S67"/>
    <mergeCell ref="R74:R75"/>
    <mergeCell ref="S74:S75"/>
    <mergeCell ref="B74:B75"/>
    <mergeCell ref="R80:R81"/>
    <mergeCell ref="S80:S81"/>
    <mergeCell ref="B78:B79"/>
    <mergeCell ref="R82:R83"/>
    <mergeCell ref="S82:S83"/>
    <mergeCell ref="R76:R77"/>
    <mergeCell ref="S76:S77"/>
    <mergeCell ref="R78:R79"/>
    <mergeCell ref="S78:S79"/>
    <mergeCell ref="S70:S71"/>
    <mergeCell ref="A80:A81"/>
    <mergeCell ref="B80:B81"/>
    <mergeCell ref="A72:A73"/>
    <mergeCell ref="B72:B73"/>
    <mergeCell ref="A74:A75"/>
    <mergeCell ref="A70:A71"/>
    <mergeCell ref="B70:B71"/>
    <mergeCell ref="R72:R73"/>
    <mergeCell ref="S72:S73"/>
    <mergeCell ref="R58:R59"/>
    <mergeCell ref="A66:A67"/>
    <mergeCell ref="A82:A83"/>
    <mergeCell ref="B82:B83"/>
    <mergeCell ref="A76:A77"/>
    <mergeCell ref="B76:B77"/>
    <mergeCell ref="A78:A79"/>
    <mergeCell ref="A68:A69"/>
    <mergeCell ref="B68:B69"/>
    <mergeCell ref="R70:R71"/>
    <mergeCell ref="R42:R43"/>
    <mergeCell ref="R44:R45"/>
    <mergeCell ref="R66:R67"/>
    <mergeCell ref="S46:S47"/>
    <mergeCell ref="R24:R25"/>
    <mergeCell ref="R38:R39"/>
    <mergeCell ref="R34:R35"/>
    <mergeCell ref="S32:S33"/>
    <mergeCell ref="R26:R27"/>
    <mergeCell ref="S38:S39"/>
    <mergeCell ref="A48:A49"/>
    <mergeCell ref="R60:R61"/>
    <mergeCell ref="S60:S61"/>
    <mergeCell ref="S64:S65"/>
    <mergeCell ref="S40:S41"/>
    <mergeCell ref="S62:S63"/>
    <mergeCell ref="R62:R63"/>
    <mergeCell ref="R48:R49"/>
    <mergeCell ref="S48:S49"/>
    <mergeCell ref="S52:S53"/>
    <mergeCell ref="B62:B63"/>
    <mergeCell ref="R50:R51"/>
    <mergeCell ref="A46:A47"/>
    <mergeCell ref="A54:A55"/>
    <mergeCell ref="R54:R55"/>
    <mergeCell ref="B54:B55"/>
    <mergeCell ref="B48:B49"/>
    <mergeCell ref="B50:B51"/>
    <mergeCell ref="A50:A51"/>
    <mergeCell ref="B46:B47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S18:S19"/>
    <mergeCell ref="S20:S21"/>
    <mergeCell ref="R22:R23"/>
    <mergeCell ref="R36:R37"/>
    <mergeCell ref="A18:A19"/>
    <mergeCell ref="B18:B19"/>
    <mergeCell ref="S22:S23"/>
    <mergeCell ref="S24:S25"/>
    <mergeCell ref="S30:S31"/>
    <mergeCell ref="A28:A2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R14:R15"/>
    <mergeCell ref="B40:B41"/>
    <mergeCell ref="A16:A17"/>
    <mergeCell ref="B16:B17"/>
    <mergeCell ref="A34:A35"/>
    <mergeCell ref="S36:S37"/>
    <mergeCell ref="A20:A21"/>
    <mergeCell ref="B34:B35"/>
    <mergeCell ref="B24:B25"/>
    <mergeCell ref="S28:S29"/>
    <mergeCell ref="A8:A9"/>
    <mergeCell ref="B8:B9"/>
    <mergeCell ref="B10:B11"/>
    <mergeCell ref="A14:A15"/>
    <mergeCell ref="A10:A11"/>
    <mergeCell ref="A12:A13"/>
    <mergeCell ref="B12:B13"/>
    <mergeCell ref="B14:B15"/>
    <mergeCell ref="B6:B7"/>
    <mergeCell ref="R6:R7"/>
    <mergeCell ref="A4:A5"/>
    <mergeCell ref="B4:B5"/>
    <mergeCell ref="A6:A7"/>
    <mergeCell ref="R4:R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8:R19"/>
    <mergeCell ref="R32:R33"/>
    <mergeCell ref="B66:B67"/>
    <mergeCell ref="B20:B21"/>
    <mergeCell ref="B42:B43"/>
    <mergeCell ref="B56:B57"/>
    <mergeCell ref="B36:B37"/>
    <mergeCell ref="R40:R41"/>
    <mergeCell ref="R20:R21"/>
    <mergeCell ref="B26:B27"/>
    <mergeCell ref="B64:B65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"/>
  <sheetViews>
    <sheetView view="pageLayout" zoomScaleNormal="90" workbookViewId="0" topLeftCell="A28">
      <selection activeCell="E37" sqref="E37"/>
    </sheetView>
  </sheetViews>
  <sheetFormatPr defaultColWidth="9.00390625" defaultRowHeight="13.5"/>
  <cols>
    <col min="1" max="1" width="4.625" style="54" customWidth="1"/>
    <col min="2" max="2" width="30.625" style="54" customWidth="1"/>
    <col min="3" max="3" width="6.625" style="54" customWidth="1"/>
    <col min="4" max="17" width="4.375" style="54" customWidth="1"/>
    <col min="18" max="18" width="4.625" style="54" customWidth="1"/>
    <col min="19" max="19" width="30.625" style="54" customWidth="1"/>
    <col min="20" max="20" width="6.625" style="54" customWidth="1"/>
    <col min="21" max="16384" width="9.00390625" style="54" customWidth="1"/>
  </cols>
  <sheetData>
    <row r="1" spans="1:20" ht="24">
      <c r="A1" s="4"/>
      <c r="B1" s="4"/>
      <c r="C1" s="131" t="str">
        <f>+データ１!B26</f>
        <v>第９回　スーパーリ－グ決勝トーナメント表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29" t="str">
        <f>+データ１!B2</f>
        <v>2015/2/5</v>
      </c>
      <c r="T1" s="129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30" t="s">
        <v>217</v>
      </c>
      <c r="I3" s="130"/>
      <c r="J3" s="130"/>
      <c r="K3" s="130"/>
      <c r="L3" s="130"/>
      <c r="M3" s="130"/>
      <c r="N3" s="4"/>
      <c r="O3" s="33"/>
      <c r="P3" s="33"/>
      <c r="Q3" s="33"/>
      <c r="R3" s="4"/>
      <c r="S3" s="4"/>
      <c r="T3" s="4"/>
    </row>
    <row r="4" spans="1:20" ht="13.5">
      <c r="A4" s="127">
        <v>1</v>
      </c>
      <c r="B4" s="128"/>
      <c r="C4" s="134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7">
        <v>41</v>
      </c>
      <c r="S4" s="128"/>
      <c r="T4" s="134" t="s">
        <v>219</v>
      </c>
    </row>
    <row r="5" spans="1:20" ht="13.5">
      <c r="A5" s="127"/>
      <c r="B5" s="128"/>
      <c r="C5" s="134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7"/>
      <c r="S5" s="128"/>
      <c r="T5" s="134"/>
    </row>
    <row r="6" spans="1:20" ht="13.5">
      <c r="A6" s="127">
        <v>2</v>
      </c>
      <c r="B6" s="128"/>
      <c r="C6" s="134" t="s">
        <v>468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7">
        <v>42</v>
      </c>
      <c r="S6" s="128"/>
      <c r="T6" s="134" t="s">
        <v>466</v>
      </c>
    </row>
    <row r="7" spans="1:20" ht="13.5">
      <c r="A7" s="127"/>
      <c r="B7" s="128"/>
      <c r="C7" s="13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7"/>
      <c r="S7" s="128"/>
      <c r="T7" s="134"/>
    </row>
    <row r="8" spans="1:20" ht="13.5">
      <c r="A8" s="127">
        <v>3</v>
      </c>
      <c r="B8" s="128"/>
      <c r="C8" s="134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7">
        <v>43</v>
      </c>
      <c r="S8" s="128"/>
      <c r="T8" s="134" t="s">
        <v>270</v>
      </c>
    </row>
    <row r="9" spans="1:20" ht="13.5">
      <c r="A9" s="127"/>
      <c r="B9" s="128"/>
      <c r="C9" s="134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7"/>
      <c r="S9" s="128"/>
      <c r="T9" s="134"/>
    </row>
    <row r="10" spans="1:20" ht="13.5">
      <c r="A10" s="127">
        <v>4</v>
      </c>
      <c r="B10" s="128"/>
      <c r="C10" s="134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7">
        <v>44</v>
      </c>
      <c r="S10" s="128"/>
      <c r="T10" s="134" t="s">
        <v>471</v>
      </c>
    </row>
    <row r="11" spans="1:20" ht="13.5">
      <c r="A11" s="127"/>
      <c r="B11" s="128"/>
      <c r="C11" s="134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27"/>
      <c r="S11" s="128"/>
      <c r="T11" s="134"/>
    </row>
    <row r="12" spans="1:20" ht="13.5">
      <c r="A12" s="127">
        <v>5</v>
      </c>
      <c r="B12" s="128"/>
      <c r="C12" s="134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27">
        <v>45</v>
      </c>
      <c r="S12" s="128"/>
      <c r="T12" s="134" t="s">
        <v>459</v>
      </c>
    </row>
    <row r="13" spans="1:20" ht="13.5">
      <c r="A13" s="127"/>
      <c r="B13" s="128"/>
      <c r="C13" s="134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7"/>
      <c r="S13" s="128"/>
      <c r="T13" s="134"/>
    </row>
    <row r="14" spans="1:20" ht="13.5">
      <c r="A14" s="127">
        <v>6</v>
      </c>
      <c r="B14" s="128"/>
      <c r="C14" s="134" t="s">
        <v>470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7">
        <v>46</v>
      </c>
      <c r="S14" s="128"/>
      <c r="T14" s="134" t="s">
        <v>240</v>
      </c>
    </row>
    <row r="15" spans="1:20" ht="13.5">
      <c r="A15" s="127"/>
      <c r="B15" s="128"/>
      <c r="C15" s="134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27"/>
      <c r="S15" s="128"/>
      <c r="T15" s="134"/>
    </row>
    <row r="16" spans="1:20" ht="13.5">
      <c r="A16" s="127">
        <v>7</v>
      </c>
      <c r="B16" s="128"/>
      <c r="C16" s="134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27">
        <v>47</v>
      </c>
      <c r="S16" s="128"/>
      <c r="T16" s="134" t="s">
        <v>261</v>
      </c>
    </row>
    <row r="17" spans="1:20" ht="13.5">
      <c r="A17" s="127"/>
      <c r="B17" s="128"/>
      <c r="C17" s="134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7"/>
      <c r="S17" s="128"/>
      <c r="T17" s="134"/>
    </row>
    <row r="18" spans="1:20" ht="13.5">
      <c r="A18" s="127">
        <v>8</v>
      </c>
      <c r="B18" s="128"/>
      <c r="C18" s="134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7">
        <v>48</v>
      </c>
      <c r="S18" s="128"/>
      <c r="T18" s="134" t="s">
        <v>220</v>
      </c>
    </row>
    <row r="19" spans="1:20" ht="13.5">
      <c r="A19" s="127"/>
      <c r="B19" s="128"/>
      <c r="C19" s="134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7"/>
      <c r="S19" s="128"/>
      <c r="T19" s="134"/>
    </row>
    <row r="20" spans="1:20" ht="13.5">
      <c r="A20" s="127">
        <v>9</v>
      </c>
      <c r="B20" s="128"/>
      <c r="C20" s="134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7">
        <v>49</v>
      </c>
      <c r="S20" s="128"/>
      <c r="T20" s="134" t="s">
        <v>231</v>
      </c>
    </row>
    <row r="21" spans="1:20" ht="13.5">
      <c r="A21" s="127"/>
      <c r="B21" s="128"/>
      <c r="C21" s="134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7"/>
      <c r="S21" s="128"/>
      <c r="T21" s="134"/>
    </row>
    <row r="22" spans="1:20" ht="13.5">
      <c r="A22" s="127">
        <v>10</v>
      </c>
      <c r="B22" s="128"/>
      <c r="C22" s="134" t="s">
        <v>458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27">
        <v>50</v>
      </c>
      <c r="S22" s="128"/>
      <c r="T22" s="134" t="s">
        <v>252</v>
      </c>
    </row>
    <row r="23" spans="1:20" ht="13.5">
      <c r="A23" s="127"/>
      <c r="B23" s="128"/>
      <c r="C23" s="134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7"/>
      <c r="S23" s="128"/>
      <c r="T23" s="134"/>
    </row>
    <row r="24" spans="1:20" ht="13.5">
      <c r="A24" s="127">
        <v>11</v>
      </c>
      <c r="B24" s="128"/>
      <c r="C24" s="134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7">
        <v>51</v>
      </c>
      <c r="S24" s="128"/>
      <c r="T24" s="134" t="s">
        <v>254</v>
      </c>
    </row>
    <row r="25" spans="1:20" ht="13.5">
      <c r="A25" s="127"/>
      <c r="B25" s="128"/>
      <c r="C25" s="134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27"/>
      <c r="S25" s="128"/>
      <c r="T25" s="134"/>
    </row>
    <row r="26" spans="1:20" ht="13.5">
      <c r="A26" s="127">
        <v>12</v>
      </c>
      <c r="B26" s="128"/>
      <c r="C26" s="134" t="s">
        <v>461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7">
        <v>52</v>
      </c>
      <c r="S26" s="128"/>
      <c r="T26" s="134" t="s">
        <v>232</v>
      </c>
    </row>
    <row r="27" spans="1:20" ht="13.5">
      <c r="A27" s="127"/>
      <c r="B27" s="128"/>
      <c r="C27" s="134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7"/>
      <c r="S27" s="128"/>
      <c r="T27" s="134"/>
    </row>
    <row r="28" spans="1:20" ht="13.5">
      <c r="A28" s="127">
        <v>13</v>
      </c>
      <c r="B28" s="128"/>
      <c r="C28" s="134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7">
        <v>53</v>
      </c>
      <c r="S28" s="128"/>
      <c r="T28" s="134" t="s">
        <v>297</v>
      </c>
    </row>
    <row r="29" spans="1:20" ht="13.5">
      <c r="A29" s="127"/>
      <c r="B29" s="128"/>
      <c r="C29" s="134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7"/>
      <c r="S29" s="128"/>
      <c r="T29" s="134"/>
    </row>
    <row r="30" spans="1:20" ht="13.5">
      <c r="A30" s="127">
        <v>14</v>
      </c>
      <c r="B30" s="128"/>
      <c r="C30" s="134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7">
        <v>54</v>
      </c>
      <c r="S30" s="128"/>
      <c r="T30" s="134" t="s">
        <v>244</v>
      </c>
    </row>
    <row r="31" spans="1:20" ht="13.5">
      <c r="A31" s="127"/>
      <c r="B31" s="128"/>
      <c r="C31" s="134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27"/>
      <c r="S31" s="128"/>
      <c r="T31" s="134"/>
    </row>
    <row r="32" spans="1:20" ht="13.5">
      <c r="A32" s="127">
        <v>15</v>
      </c>
      <c r="B32" s="128"/>
      <c r="C32" s="134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27">
        <v>55</v>
      </c>
      <c r="S32" s="128"/>
      <c r="T32" s="134" t="s">
        <v>265</v>
      </c>
    </row>
    <row r="33" spans="1:20" ht="13.5">
      <c r="A33" s="127"/>
      <c r="B33" s="128"/>
      <c r="C33" s="134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7"/>
      <c r="S33" s="128"/>
      <c r="T33" s="134"/>
    </row>
    <row r="34" spans="1:20" ht="13.5">
      <c r="A34" s="127">
        <v>16</v>
      </c>
      <c r="B34" s="128"/>
      <c r="C34" s="134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7">
        <v>56</v>
      </c>
      <c r="S34" s="128"/>
      <c r="T34" s="134" t="s">
        <v>293</v>
      </c>
    </row>
    <row r="35" spans="1:20" ht="13.5">
      <c r="A35" s="127"/>
      <c r="B35" s="128"/>
      <c r="C35" s="134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27"/>
      <c r="S35" s="128"/>
      <c r="T35" s="134"/>
    </row>
    <row r="36" spans="1:20" ht="13.5">
      <c r="A36" s="127">
        <v>17</v>
      </c>
      <c r="B36" s="128"/>
      <c r="C36" s="134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27">
        <v>57</v>
      </c>
      <c r="S36" s="128"/>
      <c r="T36" s="134" t="s">
        <v>246</v>
      </c>
    </row>
    <row r="37" spans="1:20" ht="13.5">
      <c r="A37" s="127"/>
      <c r="B37" s="128"/>
      <c r="C37" s="134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7"/>
      <c r="S37" s="128"/>
      <c r="T37" s="134"/>
    </row>
    <row r="38" spans="1:20" ht="13.5">
      <c r="A38" s="127">
        <v>18</v>
      </c>
      <c r="B38" s="128"/>
      <c r="C38" s="134" t="s">
        <v>457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7">
        <v>58</v>
      </c>
      <c r="S38" s="128"/>
      <c r="T38" s="134" t="s">
        <v>463</v>
      </c>
    </row>
    <row r="39" spans="1:20" ht="13.5">
      <c r="A39" s="127"/>
      <c r="B39" s="128"/>
      <c r="C39" s="134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7"/>
      <c r="S39" s="128"/>
      <c r="T39" s="134"/>
    </row>
    <row r="40" spans="1:20" ht="13.5">
      <c r="A40" s="127">
        <v>19</v>
      </c>
      <c r="B40" s="128"/>
      <c r="C40" s="134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7">
        <v>59</v>
      </c>
      <c r="S40" s="128"/>
      <c r="T40" s="134" t="s">
        <v>236</v>
      </c>
    </row>
    <row r="41" spans="1:20" ht="13.5">
      <c r="A41" s="127"/>
      <c r="B41" s="128"/>
      <c r="C41" s="134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7"/>
      <c r="S41" s="128"/>
      <c r="T41" s="134"/>
    </row>
    <row r="42" spans="1:20" ht="13.5">
      <c r="A42" s="127">
        <v>20</v>
      </c>
      <c r="B42" s="128"/>
      <c r="C42" s="134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27">
        <v>60</v>
      </c>
      <c r="S42" s="128"/>
      <c r="T42" s="134" t="s">
        <v>234</v>
      </c>
    </row>
    <row r="43" spans="1:20" ht="13.5">
      <c r="A43" s="127"/>
      <c r="B43" s="128"/>
      <c r="C43" s="134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7"/>
      <c r="S43" s="128"/>
      <c r="T43" s="134"/>
    </row>
    <row r="44" spans="1:20" ht="13.5">
      <c r="A44" s="127">
        <v>21</v>
      </c>
      <c r="B44" s="128"/>
      <c r="C44" s="134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7">
        <v>61</v>
      </c>
      <c r="S44" s="128"/>
      <c r="T44" s="134" t="s">
        <v>259</v>
      </c>
    </row>
    <row r="45" spans="1:20" ht="13.5">
      <c r="A45" s="127"/>
      <c r="B45" s="128"/>
      <c r="C45" s="134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27"/>
      <c r="S45" s="128"/>
      <c r="T45" s="134"/>
    </row>
    <row r="46" spans="1:20" ht="13.5">
      <c r="A46" s="127">
        <v>22</v>
      </c>
      <c r="B46" s="128"/>
      <c r="C46" s="134" t="s">
        <v>464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7">
        <v>62</v>
      </c>
      <c r="S46" s="128"/>
      <c r="T46" s="134" t="s">
        <v>462</v>
      </c>
    </row>
    <row r="47" spans="1:20" ht="13.5">
      <c r="A47" s="127"/>
      <c r="B47" s="128"/>
      <c r="C47" s="134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7"/>
      <c r="S47" s="128"/>
      <c r="T47" s="134"/>
    </row>
    <row r="48" spans="1:20" ht="13.5">
      <c r="A48" s="127">
        <v>23</v>
      </c>
      <c r="B48" s="128"/>
      <c r="C48" s="134" t="s">
        <v>469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7">
        <v>63</v>
      </c>
      <c r="S48" s="128"/>
      <c r="T48" s="134" t="s">
        <v>298</v>
      </c>
    </row>
    <row r="49" spans="1:20" ht="13.5">
      <c r="A49" s="127"/>
      <c r="B49" s="128"/>
      <c r="C49" s="134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7"/>
      <c r="S49" s="128"/>
      <c r="T49" s="134"/>
    </row>
    <row r="50" spans="1:20" ht="13.5">
      <c r="A50" s="127">
        <v>24</v>
      </c>
      <c r="B50" s="128"/>
      <c r="C50" s="134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7">
        <v>64</v>
      </c>
      <c r="S50" s="128"/>
      <c r="T50" s="134" t="s">
        <v>226</v>
      </c>
    </row>
    <row r="51" spans="1:20" ht="13.5">
      <c r="A51" s="127"/>
      <c r="B51" s="128"/>
      <c r="C51" s="134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27"/>
      <c r="S51" s="128"/>
      <c r="T51" s="134"/>
    </row>
    <row r="52" spans="1:20" ht="13.5">
      <c r="A52" s="127">
        <v>25</v>
      </c>
      <c r="B52" s="128"/>
      <c r="C52" s="134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27">
        <v>65</v>
      </c>
      <c r="S52" s="128"/>
      <c r="T52" s="134" t="s">
        <v>256</v>
      </c>
    </row>
    <row r="53" spans="1:20" ht="13.5">
      <c r="A53" s="127"/>
      <c r="B53" s="128"/>
      <c r="C53" s="134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7"/>
      <c r="S53" s="128"/>
      <c r="T53" s="134"/>
    </row>
    <row r="54" spans="1:20" ht="13.5">
      <c r="A54" s="127">
        <v>26</v>
      </c>
      <c r="B54" s="128"/>
      <c r="C54" s="134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7">
        <v>66</v>
      </c>
      <c r="S54" s="128"/>
      <c r="T54" s="134" t="s">
        <v>222</v>
      </c>
    </row>
    <row r="55" spans="1:20" ht="13.5">
      <c r="A55" s="127"/>
      <c r="B55" s="128"/>
      <c r="C55" s="134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27"/>
      <c r="S55" s="128"/>
      <c r="T55" s="134"/>
    </row>
    <row r="56" spans="1:20" ht="13.5">
      <c r="A56" s="127">
        <v>27</v>
      </c>
      <c r="B56" s="128"/>
      <c r="C56" s="134" t="s">
        <v>460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27">
        <v>67</v>
      </c>
      <c r="S56" s="128"/>
      <c r="T56" s="134" t="s">
        <v>257</v>
      </c>
    </row>
    <row r="57" spans="1:20" ht="13.5">
      <c r="A57" s="127"/>
      <c r="B57" s="128"/>
      <c r="C57" s="134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7"/>
      <c r="S57" s="128"/>
      <c r="T57" s="134"/>
    </row>
    <row r="58" spans="1:20" ht="13.5">
      <c r="A58" s="127">
        <v>28</v>
      </c>
      <c r="B58" s="128"/>
      <c r="C58" s="134" t="s">
        <v>235</v>
      </c>
      <c r="D58" s="34"/>
      <c r="E58" s="34"/>
      <c r="F58" s="37"/>
      <c r="G58" s="39"/>
      <c r="H58" s="37"/>
      <c r="I58" s="55"/>
      <c r="J58" s="56"/>
      <c r="K58" s="56"/>
      <c r="L58" s="57"/>
      <c r="M58" s="38"/>
      <c r="N58" s="40"/>
      <c r="O58" s="38"/>
      <c r="P58" s="34"/>
      <c r="Q58" s="34"/>
      <c r="R58" s="127">
        <v>68</v>
      </c>
      <c r="S58" s="128"/>
      <c r="T58" s="134" t="s">
        <v>296</v>
      </c>
    </row>
    <row r="59" spans="1:20" ht="13.5">
      <c r="A59" s="127"/>
      <c r="B59" s="128"/>
      <c r="C59" s="134"/>
      <c r="D59" s="35"/>
      <c r="E59" s="34"/>
      <c r="F59" s="37"/>
      <c r="G59" s="34"/>
      <c r="H59" s="37"/>
      <c r="I59" s="55"/>
      <c r="J59" s="56"/>
      <c r="K59" s="56"/>
      <c r="L59" s="57"/>
      <c r="M59" s="38"/>
      <c r="N59" s="34"/>
      <c r="O59" s="38"/>
      <c r="P59" s="34"/>
      <c r="Q59" s="36"/>
      <c r="R59" s="127"/>
      <c r="S59" s="128"/>
      <c r="T59" s="134"/>
    </row>
    <row r="60" spans="1:20" ht="13.5">
      <c r="A60" s="127">
        <v>29</v>
      </c>
      <c r="B60" s="128"/>
      <c r="C60" s="134" t="s">
        <v>268</v>
      </c>
      <c r="D60" s="39"/>
      <c r="E60" s="35"/>
      <c r="F60" s="37"/>
      <c r="G60" s="34"/>
      <c r="H60" s="37"/>
      <c r="I60" s="55"/>
      <c r="J60" s="56"/>
      <c r="K60" s="56"/>
      <c r="L60" s="57"/>
      <c r="M60" s="38"/>
      <c r="N60" s="34"/>
      <c r="O60" s="38"/>
      <c r="P60" s="36"/>
      <c r="Q60" s="40"/>
      <c r="R60" s="127">
        <v>69</v>
      </c>
      <c r="S60" s="128"/>
      <c r="T60" s="134" t="s">
        <v>228</v>
      </c>
    </row>
    <row r="61" spans="1:20" ht="13.5">
      <c r="A61" s="127"/>
      <c r="B61" s="128"/>
      <c r="C61" s="134"/>
      <c r="D61" s="34"/>
      <c r="E61" s="37"/>
      <c r="F61" s="39"/>
      <c r="G61" s="34"/>
      <c r="H61" s="37"/>
      <c r="I61" s="55"/>
      <c r="J61" s="56"/>
      <c r="K61" s="56"/>
      <c r="L61" s="57"/>
      <c r="M61" s="38"/>
      <c r="N61" s="34"/>
      <c r="O61" s="40"/>
      <c r="P61" s="38"/>
      <c r="Q61" s="34"/>
      <c r="R61" s="127"/>
      <c r="S61" s="128"/>
      <c r="T61" s="134"/>
    </row>
    <row r="62" spans="1:20" ht="13.5">
      <c r="A62" s="127">
        <v>30</v>
      </c>
      <c r="B62" s="128"/>
      <c r="C62" s="134" t="s">
        <v>253</v>
      </c>
      <c r="D62" s="46"/>
      <c r="E62" s="39"/>
      <c r="F62" s="34"/>
      <c r="G62" s="34"/>
      <c r="H62" s="37"/>
      <c r="I62" s="55"/>
      <c r="J62" s="56"/>
      <c r="K62" s="56"/>
      <c r="L62" s="57"/>
      <c r="M62" s="38"/>
      <c r="N62" s="34"/>
      <c r="O62" s="34"/>
      <c r="P62" s="40"/>
      <c r="Q62" s="46"/>
      <c r="R62" s="127">
        <v>70</v>
      </c>
      <c r="S62" s="128"/>
      <c r="T62" s="134" t="s">
        <v>454</v>
      </c>
    </row>
    <row r="63" spans="1:20" ht="13.5">
      <c r="A63" s="127"/>
      <c r="B63" s="128"/>
      <c r="C63" s="134"/>
      <c r="D63" s="34"/>
      <c r="E63" s="34"/>
      <c r="F63" s="34"/>
      <c r="G63" s="34"/>
      <c r="H63" s="37"/>
      <c r="I63" s="58"/>
      <c r="J63" s="56"/>
      <c r="K63" s="56"/>
      <c r="L63" s="59"/>
      <c r="M63" s="38"/>
      <c r="N63" s="34"/>
      <c r="O63" s="34"/>
      <c r="P63" s="34"/>
      <c r="Q63" s="34"/>
      <c r="R63" s="127"/>
      <c r="S63" s="128"/>
      <c r="T63" s="134"/>
    </row>
    <row r="64" spans="1:20" ht="13.5">
      <c r="A64" s="127">
        <v>31</v>
      </c>
      <c r="B64" s="128"/>
      <c r="C64" s="134" t="s">
        <v>251</v>
      </c>
      <c r="D64" s="34"/>
      <c r="E64" s="34"/>
      <c r="F64" s="34"/>
      <c r="G64" s="34"/>
      <c r="H64" s="37"/>
      <c r="I64" s="56"/>
      <c r="J64" s="56"/>
      <c r="K64" s="56"/>
      <c r="L64" s="56"/>
      <c r="M64" s="38"/>
      <c r="N64" s="34"/>
      <c r="O64" s="34"/>
      <c r="P64" s="34"/>
      <c r="Q64" s="34"/>
      <c r="R64" s="127">
        <v>71</v>
      </c>
      <c r="S64" s="128"/>
      <c r="T64" s="134" t="s">
        <v>264</v>
      </c>
    </row>
    <row r="65" spans="1:20" ht="13.5">
      <c r="A65" s="127"/>
      <c r="B65" s="128"/>
      <c r="C65" s="134"/>
      <c r="D65" s="47"/>
      <c r="E65" s="35"/>
      <c r="F65" s="34"/>
      <c r="G65" s="34"/>
      <c r="H65" s="37"/>
      <c r="I65" s="56"/>
      <c r="J65" s="56"/>
      <c r="K65" s="56"/>
      <c r="L65" s="56"/>
      <c r="M65" s="38"/>
      <c r="N65" s="34"/>
      <c r="O65" s="34"/>
      <c r="P65" s="36"/>
      <c r="Q65" s="47"/>
      <c r="R65" s="127"/>
      <c r="S65" s="128"/>
      <c r="T65" s="134"/>
    </row>
    <row r="66" spans="1:20" ht="13.5">
      <c r="A66" s="127">
        <v>32</v>
      </c>
      <c r="B66" s="128"/>
      <c r="C66" s="134" t="s">
        <v>248</v>
      </c>
      <c r="D66" s="34"/>
      <c r="E66" s="37"/>
      <c r="F66" s="35"/>
      <c r="G66" s="34"/>
      <c r="H66" s="37"/>
      <c r="I66" s="56"/>
      <c r="J66" s="56"/>
      <c r="K66" s="56"/>
      <c r="L66" s="56"/>
      <c r="M66" s="38"/>
      <c r="N66" s="34"/>
      <c r="O66" s="36"/>
      <c r="P66" s="38"/>
      <c r="Q66" s="34"/>
      <c r="R66" s="127">
        <v>72</v>
      </c>
      <c r="S66" s="128"/>
      <c r="T66" s="134" t="s">
        <v>472</v>
      </c>
    </row>
    <row r="67" spans="1:20" ht="13.5">
      <c r="A67" s="127"/>
      <c r="B67" s="128"/>
      <c r="C67" s="134"/>
      <c r="D67" s="35"/>
      <c r="E67" s="39"/>
      <c r="F67" s="37"/>
      <c r="G67" s="34"/>
      <c r="H67" s="37"/>
      <c r="I67" s="56"/>
      <c r="J67" s="56"/>
      <c r="K67" s="56"/>
      <c r="L67" s="56"/>
      <c r="M67" s="38"/>
      <c r="N67" s="34"/>
      <c r="O67" s="38"/>
      <c r="P67" s="40"/>
      <c r="Q67" s="36"/>
      <c r="R67" s="127"/>
      <c r="S67" s="128"/>
      <c r="T67" s="134"/>
    </row>
    <row r="68" spans="1:20" ht="13.5">
      <c r="A68" s="127">
        <v>33</v>
      </c>
      <c r="B68" s="128"/>
      <c r="C68" s="134" t="s">
        <v>455</v>
      </c>
      <c r="D68" s="39"/>
      <c r="E68" s="34"/>
      <c r="F68" s="37"/>
      <c r="G68" s="34"/>
      <c r="H68" s="37"/>
      <c r="I68" s="56"/>
      <c r="J68" s="56"/>
      <c r="K68" s="56"/>
      <c r="L68" s="56"/>
      <c r="M68" s="38"/>
      <c r="N68" s="34"/>
      <c r="O68" s="38"/>
      <c r="P68" s="34"/>
      <c r="Q68" s="40"/>
      <c r="R68" s="127">
        <v>73</v>
      </c>
      <c r="S68" s="128"/>
      <c r="T68" s="134" t="s">
        <v>239</v>
      </c>
    </row>
    <row r="69" spans="1:20" ht="13.5">
      <c r="A69" s="127"/>
      <c r="B69" s="128"/>
      <c r="C69" s="134"/>
      <c r="D69" s="34"/>
      <c r="E69" s="34"/>
      <c r="F69" s="37"/>
      <c r="G69" s="35"/>
      <c r="H69" s="37"/>
      <c r="I69" s="56"/>
      <c r="J69" s="56"/>
      <c r="K69" s="56"/>
      <c r="L69" s="56"/>
      <c r="M69" s="38"/>
      <c r="N69" s="36"/>
      <c r="O69" s="38"/>
      <c r="P69" s="34"/>
      <c r="Q69" s="34"/>
      <c r="R69" s="127"/>
      <c r="S69" s="128"/>
      <c r="T69" s="134"/>
    </row>
    <row r="70" spans="1:20" ht="13.5">
      <c r="A70" s="127">
        <v>34</v>
      </c>
      <c r="B70" s="128"/>
      <c r="C70" s="134" t="s">
        <v>227</v>
      </c>
      <c r="D70" s="34"/>
      <c r="E70" s="34"/>
      <c r="F70" s="37"/>
      <c r="G70" s="37"/>
      <c r="H70" s="37"/>
      <c r="I70" s="56"/>
      <c r="J70" s="56"/>
      <c r="K70" s="56"/>
      <c r="L70" s="56"/>
      <c r="M70" s="38"/>
      <c r="N70" s="38"/>
      <c r="O70" s="38"/>
      <c r="P70" s="34"/>
      <c r="Q70" s="34"/>
      <c r="R70" s="127">
        <v>74</v>
      </c>
      <c r="S70" s="128"/>
      <c r="T70" s="134" t="s">
        <v>237</v>
      </c>
    </row>
    <row r="71" spans="1:20" ht="13.5">
      <c r="A71" s="127"/>
      <c r="B71" s="128"/>
      <c r="C71" s="134"/>
      <c r="D71" s="47"/>
      <c r="E71" s="35"/>
      <c r="F71" s="39"/>
      <c r="G71" s="37"/>
      <c r="H71" s="37"/>
      <c r="I71" s="56"/>
      <c r="J71" s="56"/>
      <c r="K71" s="56"/>
      <c r="L71" s="56"/>
      <c r="M71" s="52"/>
      <c r="N71" s="38"/>
      <c r="O71" s="38"/>
      <c r="P71" s="34"/>
      <c r="Q71" s="36"/>
      <c r="R71" s="127"/>
      <c r="S71" s="128"/>
      <c r="T71" s="134"/>
    </row>
    <row r="72" spans="1:20" ht="13.5">
      <c r="A72" s="127">
        <v>35</v>
      </c>
      <c r="B72" s="128"/>
      <c r="C72" s="134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27">
        <v>75</v>
      </c>
      <c r="S72" s="128"/>
      <c r="T72" s="134" t="s">
        <v>247</v>
      </c>
    </row>
    <row r="73" spans="1:20" ht="13.5">
      <c r="A73" s="127"/>
      <c r="B73" s="128"/>
      <c r="C73" s="134"/>
      <c r="D73" s="34"/>
      <c r="E73" s="34"/>
      <c r="F73" s="34"/>
      <c r="G73" s="37"/>
      <c r="H73" s="39"/>
      <c r="M73" s="60"/>
      <c r="N73" s="57"/>
      <c r="O73" s="40"/>
      <c r="P73" s="38"/>
      <c r="Q73" s="34"/>
      <c r="R73" s="127"/>
      <c r="S73" s="128"/>
      <c r="T73" s="134"/>
    </row>
    <row r="74" spans="1:20" ht="13.5">
      <c r="A74" s="127">
        <v>36</v>
      </c>
      <c r="B74" s="128"/>
      <c r="C74" s="134" t="s">
        <v>294</v>
      </c>
      <c r="D74" s="34"/>
      <c r="E74" s="34"/>
      <c r="F74" s="34"/>
      <c r="G74" s="37"/>
      <c r="H74" s="34"/>
      <c r="M74" s="60"/>
      <c r="N74" s="57"/>
      <c r="O74" s="34"/>
      <c r="P74" s="40"/>
      <c r="Q74" s="46"/>
      <c r="R74" s="127">
        <v>76</v>
      </c>
      <c r="S74" s="128"/>
      <c r="T74" s="134" t="s">
        <v>299</v>
      </c>
    </row>
    <row r="75" spans="1:20" ht="13.5">
      <c r="A75" s="127"/>
      <c r="B75" s="128"/>
      <c r="C75" s="134"/>
      <c r="D75" s="47"/>
      <c r="E75" s="35"/>
      <c r="F75" s="34"/>
      <c r="G75" s="37"/>
      <c r="H75" s="34"/>
      <c r="M75" s="41"/>
      <c r="N75" s="38"/>
      <c r="R75" s="127"/>
      <c r="S75" s="128"/>
      <c r="T75" s="134"/>
    </row>
    <row r="76" spans="1:20" ht="13.5">
      <c r="A76" s="127">
        <v>37</v>
      </c>
      <c r="B76" s="128"/>
      <c r="C76" s="134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27">
        <v>77</v>
      </c>
      <c r="S76" s="128"/>
      <c r="T76" s="134" t="s">
        <v>241</v>
      </c>
    </row>
    <row r="77" spans="1:20" ht="13.5">
      <c r="A77" s="127"/>
      <c r="B77" s="128"/>
      <c r="C77" s="134"/>
      <c r="D77" s="34"/>
      <c r="E77" s="34"/>
      <c r="F77" s="37"/>
      <c r="G77" s="37"/>
      <c r="H77" s="34"/>
      <c r="N77" s="38"/>
      <c r="O77" s="34"/>
      <c r="P77" s="36"/>
      <c r="Q77" s="47"/>
      <c r="R77" s="127"/>
      <c r="S77" s="128"/>
      <c r="T77" s="134"/>
    </row>
    <row r="78" spans="1:20" ht="13.5">
      <c r="A78" s="127">
        <v>38</v>
      </c>
      <c r="B78" s="128"/>
      <c r="C78" s="134" t="s">
        <v>465</v>
      </c>
      <c r="D78" s="34"/>
      <c r="E78" s="34"/>
      <c r="F78" s="37"/>
      <c r="G78" s="39"/>
      <c r="H78" s="34"/>
      <c r="N78" s="38"/>
      <c r="O78" s="36"/>
      <c r="P78" s="40"/>
      <c r="Q78" s="46"/>
      <c r="R78" s="127">
        <v>78</v>
      </c>
      <c r="S78" s="128"/>
      <c r="T78" s="134" t="s">
        <v>221</v>
      </c>
    </row>
    <row r="79" spans="1:20" ht="13.5">
      <c r="A79" s="127"/>
      <c r="B79" s="128"/>
      <c r="C79" s="134"/>
      <c r="D79" s="35"/>
      <c r="E79" s="34"/>
      <c r="F79" s="37"/>
      <c r="G79" s="34"/>
      <c r="H79" s="34"/>
      <c r="N79" s="38"/>
      <c r="O79" s="38"/>
      <c r="P79" s="34"/>
      <c r="Q79" s="34"/>
      <c r="R79" s="127"/>
      <c r="S79" s="128"/>
      <c r="T79" s="134"/>
    </row>
    <row r="80" spans="1:20" ht="13.5">
      <c r="A80" s="127">
        <v>39</v>
      </c>
      <c r="B80" s="128"/>
      <c r="C80" s="134" t="s">
        <v>473</v>
      </c>
      <c r="D80" s="39"/>
      <c r="E80" s="35"/>
      <c r="F80" s="37"/>
      <c r="G80" s="34"/>
      <c r="H80" s="34"/>
      <c r="N80" s="40"/>
      <c r="O80" s="38"/>
      <c r="P80" s="34"/>
      <c r="Q80" s="34"/>
      <c r="R80" s="127">
        <v>79</v>
      </c>
      <c r="S80" s="128"/>
      <c r="T80" s="134" t="s">
        <v>467</v>
      </c>
    </row>
    <row r="81" spans="1:20" ht="13.5">
      <c r="A81" s="127"/>
      <c r="B81" s="128"/>
      <c r="C81" s="134"/>
      <c r="D81" s="34"/>
      <c r="E81" s="37"/>
      <c r="F81" s="39"/>
      <c r="G81" s="34"/>
      <c r="H81" s="34"/>
      <c r="N81" s="34"/>
      <c r="O81" s="38"/>
      <c r="P81" s="34"/>
      <c r="Q81" s="36"/>
      <c r="R81" s="127"/>
      <c r="S81" s="128"/>
      <c r="T81" s="134"/>
    </row>
    <row r="82" spans="1:20" ht="13.5">
      <c r="A82" s="127">
        <v>40</v>
      </c>
      <c r="B82" s="128"/>
      <c r="C82" s="134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27">
        <v>80</v>
      </c>
      <c r="S82" s="128"/>
      <c r="T82" s="134" t="s">
        <v>456</v>
      </c>
    </row>
    <row r="83" spans="1:20" ht="13.5">
      <c r="A83" s="127"/>
      <c r="B83" s="128"/>
      <c r="C83" s="134"/>
      <c r="D83" s="34"/>
      <c r="E83" s="34"/>
      <c r="F83" s="34"/>
      <c r="G83" s="34"/>
      <c r="H83" s="34"/>
      <c r="N83" s="34"/>
      <c r="O83" s="40"/>
      <c r="P83" s="38"/>
      <c r="Q83" s="34"/>
      <c r="R83" s="127"/>
      <c r="S83" s="128"/>
      <c r="T83" s="134"/>
    </row>
    <row r="84" spans="14:20" ht="13.5">
      <c r="N84" s="34"/>
      <c r="O84" s="34"/>
      <c r="P84" s="40"/>
      <c r="Q84" s="46"/>
      <c r="R84" s="127">
        <v>81</v>
      </c>
      <c r="S84" s="128"/>
      <c r="T84" s="134" t="s">
        <v>250</v>
      </c>
    </row>
    <row r="85" spans="18:20" ht="13.5">
      <c r="R85" s="127"/>
      <c r="S85" s="128"/>
      <c r="T85" s="134"/>
    </row>
  </sheetData>
  <sheetProtection/>
  <mergeCells count="246"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C70:C71"/>
    <mergeCell ref="R70:R7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62:S63"/>
    <mergeCell ref="T62:T63"/>
    <mergeCell ref="S64:S65"/>
    <mergeCell ref="T64:T65"/>
    <mergeCell ref="S58:S59"/>
    <mergeCell ref="T58:T59"/>
    <mergeCell ref="S60:S61"/>
    <mergeCell ref="T60:T61"/>
    <mergeCell ref="S54:S55"/>
    <mergeCell ref="T54:T55"/>
    <mergeCell ref="S56:S57"/>
    <mergeCell ref="T56:T57"/>
    <mergeCell ref="S50:S51"/>
    <mergeCell ref="T50:T51"/>
    <mergeCell ref="S52:S53"/>
    <mergeCell ref="T52:T53"/>
    <mergeCell ref="S46:S47"/>
    <mergeCell ref="T46:T47"/>
    <mergeCell ref="S48:S49"/>
    <mergeCell ref="T48:T49"/>
    <mergeCell ref="S42:S43"/>
    <mergeCell ref="T42:T43"/>
    <mergeCell ref="S44:S45"/>
    <mergeCell ref="T44:T45"/>
    <mergeCell ref="S38:S39"/>
    <mergeCell ref="T38:T39"/>
    <mergeCell ref="S40:S41"/>
    <mergeCell ref="T40:T41"/>
    <mergeCell ref="S34:S35"/>
    <mergeCell ref="T34:T35"/>
    <mergeCell ref="S36:S37"/>
    <mergeCell ref="T36:T37"/>
    <mergeCell ref="S30:S31"/>
    <mergeCell ref="T30:T31"/>
    <mergeCell ref="S32:S33"/>
    <mergeCell ref="T32:T33"/>
    <mergeCell ref="S26:S27"/>
    <mergeCell ref="T26:T27"/>
    <mergeCell ref="S28:S29"/>
    <mergeCell ref="T28:T29"/>
    <mergeCell ref="S22:S23"/>
    <mergeCell ref="T22:T23"/>
    <mergeCell ref="S24:S25"/>
    <mergeCell ref="T24:T25"/>
    <mergeCell ref="S18:S19"/>
    <mergeCell ref="T18:T19"/>
    <mergeCell ref="S20:S21"/>
    <mergeCell ref="T20:T21"/>
    <mergeCell ref="S14:S15"/>
    <mergeCell ref="T14:T15"/>
    <mergeCell ref="S16:S17"/>
    <mergeCell ref="T16:T17"/>
    <mergeCell ref="S10:S11"/>
    <mergeCell ref="T10:T11"/>
    <mergeCell ref="S12:S13"/>
    <mergeCell ref="T12:T13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B6:B7"/>
    <mergeCell ref="C4:C5"/>
    <mergeCell ref="R4:R5"/>
    <mergeCell ref="R8:R9"/>
    <mergeCell ref="R6:R7"/>
    <mergeCell ref="C6:C7"/>
    <mergeCell ref="C8:C9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A40:A41"/>
    <mergeCell ref="B40:B41"/>
    <mergeCell ref="A38:A39"/>
    <mergeCell ref="B38:B39"/>
    <mergeCell ref="B34:B35"/>
    <mergeCell ref="A32:A33"/>
    <mergeCell ref="A34:A35"/>
    <mergeCell ref="A24:A25"/>
    <mergeCell ref="B24:B25"/>
    <mergeCell ref="A28:A29"/>
    <mergeCell ref="B28:B29"/>
    <mergeCell ref="A30:A31"/>
    <mergeCell ref="A26:A27"/>
    <mergeCell ref="B52:B53"/>
    <mergeCell ref="A48:A49"/>
    <mergeCell ref="B48:B49"/>
    <mergeCell ref="A50:A51"/>
    <mergeCell ref="A46:A47"/>
    <mergeCell ref="B46:B47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R60:R61"/>
    <mergeCell ref="C60:C61"/>
    <mergeCell ref="C58:C59"/>
    <mergeCell ref="C54:C55"/>
    <mergeCell ref="R58:R59"/>
    <mergeCell ref="C56:C57"/>
    <mergeCell ref="R56:R57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A66:A67"/>
    <mergeCell ref="A62:A63"/>
    <mergeCell ref="A64:A65"/>
    <mergeCell ref="A52:A53"/>
    <mergeCell ref="A58:A59"/>
    <mergeCell ref="A56:A57"/>
    <mergeCell ref="A60:A61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40:R41"/>
    <mergeCell ref="C22:C23"/>
    <mergeCell ref="C30:C31"/>
    <mergeCell ref="C26:C27"/>
    <mergeCell ref="C44:C45"/>
    <mergeCell ref="R44:R45"/>
  </mergeCells>
  <printOptions/>
  <pageMargins left="0.3937007874015748" right="0" top="1.11" bottom="0" header="0.37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300</v>
      </c>
    </row>
    <row r="4" spans="1:2" ht="13.5">
      <c r="A4" t="s">
        <v>19</v>
      </c>
      <c r="B4" s="18" t="s">
        <v>301</v>
      </c>
    </row>
    <row r="6" spans="1:2" ht="13.5">
      <c r="A6" t="s">
        <v>20</v>
      </c>
      <c r="B6" s="18" t="s">
        <v>302</v>
      </c>
    </row>
    <row r="8" spans="1:2" ht="13.5">
      <c r="A8" t="s">
        <v>25</v>
      </c>
      <c r="B8" s="18" t="s">
        <v>303</v>
      </c>
    </row>
    <row r="10" spans="1:2" ht="13.5">
      <c r="A10" t="s">
        <v>43</v>
      </c>
      <c r="B10" s="18" t="s">
        <v>304</v>
      </c>
    </row>
    <row r="12" spans="1:2" ht="13.5">
      <c r="A12" t="s">
        <v>44</v>
      </c>
      <c r="B12" s="18" t="s">
        <v>305</v>
      </c>
    </row>
    <row r="14" spans="1:2" ht="13.5">
      <c r="A14" t="s">
        <v>45</v>
      </c>
      <c r="B14" s="18" t="s">
        <v>306</v>
      </c>
    </row>
    <row r="16" spans="1:2" ht="13.5">
      <c r="A16" t="s">
        <v>46</v>
      </c>
      <c r="B16" s="18" t="s">
        <v>307</v>
      </c>
    </row>
    <row r="18" spans="1:2" ht="13.5">
      <c r="A18" t="s">
        <v>47</v>
      </c>
      <c r="B18" s="18" t="s">
        <v>308</v>
      </c>
    </row>
    <row r="20" spans="1:2" ht="13.5">
      <c r="A20" t="s">
        <v>48</v>
      </c>
      <c r="B20" s="18" t="s">
        <v>309</v>
      </c>
    </row>
    <row r="21" ht="13.5">
      <c r="B21" s="18"/>
    </row>
    <row r="22" spans="1:2" ht="13.5">
      <c r="A22" t="s">
        <v>288</v>
      </c>
      <c r="B22" s="18" t="s">
        <v>310</v>
      </c>
    </row>
    <row r="23" ht="13.5">
      <c r="B23" s="18"/>
    </row>
    <row r="24" spans="1:2" ht="13.5">
      <c r="A24" t="s">
        <v>289</v>
      </c>
      <c r="B24" s="18" t="s">
        <v>290</v>
      </c>
    </row>
    <row r="26" spans="1:2" ht="13.5">
      <c r="A26" t="s">
        <v>287</v>
      </c>
      <c r="B26" t="s">
        <v>311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6"/>
  <sheetViews>
    <sheetView zoomScale="50" zoomScaleNormal="50" zoomScalePageLayoutView="0" workbookViewId="0" topLeftCell="A10">
      <selection activeCell="B16" sqref="B16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2" bestFit="1" customWidth="1"/>
    <col min="4" max="4" width="27.75390625" style="4" customWidth="1"/>
    <col min="5" max="5" width="9.00390625" style="3" customWidth="1"/>
    <col min="6" max="7" width="9.00390625" style="2" customWidth="1"/>
    <col min="8" max="8" width="27.875" style="2" customWidth="1"/>
    <col min="9" max="9" width="9.00390625" style="70" customWidth="1"/>
    <col min="10" max="16384" width="9.00390625" style="2" customWidth="1"/>
  </cols>
  <sheetData>
    <row r="2" spans="1:9" ht="18.75">
      <c r="A2" s="1">
        <v>1</v>
      </c>
      <c r="B2" s="61" t="s">
        <v>539</v>
      </c>
      <c r="D2" s="64"/>
      <c r="F2" s="69" t="s">
        <v>524</v>
      </c>
      <c r="H2" s="62" t="s">
        <v>474</v>
      </c>
      <c r="I2" s="70">
        <v>1</v>
      </c>
    </row>
    <row r="3" spans="1:4" ht="13.5">
      <c r="A3" s="3"/>
      <c r="B3" s="4"/>
      <c r="D3" s="2"/>
    </row>
    <row r="4" spans="1:9" ht="18.75">
      <c r="A4" s="1">
        <v>2</v>
      </c>
      <c r="B4" s="61" t="s">
        <v>278</v>
      </c>
      <c r="D4" s="64"/>
      <c r="F4" s="69" t="s">
        <v>524</v>
      </c>
      <c r="H4" s="62" t="s">
        <v>276</v>
      </c>
      <c r="I4" s="70">
        <v>14</v>
      </c>
    </row>
    <row r="5" spans="1:4" ht="13.5">
      <c r="A5" s="3"/>
      <c r="B5" s="4"/>
      <c r="D5" s="2"/>
    </row>
    <row r="6" spans="1:9" ht="18.75">
      <c r="A6" s="1">
        <v>3</v>
      </c>
      <c r="B6" s="62" t="s">
        <v>285</v>
      </c>
      <c r="D6" s="64"/>
      <c r="F6" s="69" t="s">
        <v>524</v>
      </c>
      <c r="H6" s="62" t="s">
        <v>475</v>
      </c>
      <c r="I6" s="70">
        <v>17</v>
      </c>
    </row>
    <row r="7" spans="1:4" ht="13.5">
      <c r="A7" s="3"/>
      <c r="B7" s="4"/>
      <c r="D7" s="2"/>
    </row>
    <row r="8" spans="1:9" ht="18.75">
      <c r="A8" s="1">
        <v>4</v>
      </c>
      <c r="B8" s="61" t="s">
        <v>508</v>
      </c>
      <c r="D8" s="64"/>
      <c r="F8" s="69" t="s">
        <v>524</v>
      </c>
      <c r="H8" s="62" t="s">
        <v>476</v>
      </c>
      <c r="I8" s="70">
        <v>25</v>
      </c>
    </row>
    <row r="9" spans="1:4" ht="13.5">
      <c r="A9" s="3"/>
      <c r="B9" s="4"/>
      <c r="D9" s="2"/>
    </row>
    <row r="10" spans="1:9" ht="18.75">
      <c r="A10" s="1">
        <v>5</v>
      </c>
      <c r="B10" s="63" t="s">
        <v>492</v>
      </c>
      <c r="D10" s="64"/>
      <c r="F10" s="69" t="s">
        <v>524</v>
      </c>
      <c r="H10" s="62" t="s">
        <v>477</v>
      </c>
      <c r="I10" s="70">
        <v>35</v>
      </c>
    </row>
    <row r="11" spans="1:4" ht="13.5">
      <c r="A11" s="3"/>
      <c r="B11" s="4"/>
      <c r="D11" s="2"/>
    </row>
    <row r="12" spans="1:9" ht="18.75">
      <c r="A12" s="1">
        <v>6</v>
      </c>
      <c r="B12" s="62" t="s">
        <v>279</v>
      </c>
      <c r="D12" s="64"/>
      <c r="F12" s="69" t="s">
        <v>524</v>
      </c>
      <c r="H12" s="62" t="s">
        <v>478</v>
      </c>
      <c r="I12" s="70">
        <v>44</v>
      </c>
    </row>
    <row r="13" spans="1:4" ht="13.5">
      <c r="A13" s="3"/>
      <c r="B13" s="4"/>
      <c r="D13" s="2"/>
    </row>
    <row r="14" spans="1:9" ht="18.75">
      <c r="A14" s="1">
        <v>7</v>
      </c>
      <c r="B14" s="62" t="s">
        <v>483</v>
      </c>
      <c r="D14" s="64"/>
      <c r="F14" s="69" t="s">
        <v>524</v>
      </c>
      <c r="H14" s="62" t="s">
        <v>479</v>
      </c>
      <c r="I14" s="70">
        <v>50</v>
      </c>
    </row>
    <row r="15" spans="1:4" ht="13.5">
      <c r="A15" s="3"/>
      <c r="B15" s="4"/>
      <c r="D15" s="2"/>
    </row>
    <row r="16" spans="1:9" ht="18.75">
      <c r="A16" s="1">
        <v>8</v>
      </c>
      <c r="B16" s="62" t="s">
        <v>489</v>
      </c>
      <c r="D16" s="64"/>
      <c r="F16" s="69" t="s">
        <v>524</v>
      </c>
      <c r="H16" s="62" t="s">
        <v>480</v>
      </c>
      <c r="I16" s="70">
        <v>55</v>
      </c>
    </row>
    <row r="17" spans="1:4" ht="13.5">
      <c r="A17" s="3"/>
      <c r="B17" s="4"/>
      <c r="D17" s="2"/>
    </row>
    <row r="18" spans="1:9" ht="18.75">
      <c r="A18" s="68">
        <v>9</v>
      </c>
      <c r="B18" s="62" t="s">
        <v>475</v>
      </c>
      <c r="D18" s="64"/>
      <c r="F18" s="69" t="s">
        <v>524</v>
      </c>
      <c r="H18" s="62" t="s">
        <v>481</v>
      </c>
      <c r="I18" s="70">
        <v>68</v>
      </c>
    </row>
    <row r="19" spans="1:4" ht="13.5">
      <c r="A19" s="3"/>
      <c r="B19" s="4"/>
      <c r="D19" s="2"/>
    </row>
    <row r="20" spans="1:9" ht="18.75">
      <c r="A20" s="1">
        <v>10</v>
      </c>
      <c r="B20" s="62" t="s">
        <v>521</v>
      </c>
      <c r="D20" s="66"/>
      <c r="F20" s="2" t="s">
        <v>525</v>
      </c>
      <c r="H20" s="63" t="s">
        <v>286</v>
      </c>
      <c r="I20" s="70">
        <v>6</v>
      </c>
    </row>
    <row r="21" spans="1:4" ht="13.5">
      <c r="A21" s="3"/>
      <c r="B21" s="4"/>
      <c r="D21" s="2"/>
    </row>
    <row r="22" spans="1:9" ht="18.75">
      <c r="A22" s="1">
        <v>11</v>
      </c>
      <c r="B22" s="62" t="s">
        <v>532</v>
      </c>
      <c r="D22" s="64"/>
      <c r="F22" s="2" t="s">
        <v>525</v>
      </c>
      <c r="H22" s="62" t="s">
        <v>482</v>
      </c>
      <c r="I22" s="70">
        <v>12</v>
      </c>
    </row>
    <row r="23" spans="1:4" ht="13.5">
      <c r="A23" s="3"/>
      <c r="B23" s="4"/>
      <c r="D23" s="2"/>
    </row>
    <row r="24" spans="1:9" ht="18.75">
      <c r="A24" s="1">
        <v>12</v>
      </c>
      <c r="B24" s="61" t="s">
        <v>493</v>
      </c>
      <c r="D24" s="64"/>
      <c r="F24" s="2" t="s">
        <v>525</v>
      </c>
      <c r="H24" s="62" t="s">
        <v>483</v>
      </c>
      <c r="I24" s="70">
        <v>16</v>
      </c>
    </row>
    <row r="25" spans="1:4" ht="13.5">
      <c r="A25" s="3"/>
      <c r="B25" s="4"/>
      <c r="D25" s="2"/>
    </row>
    <row r="26" spans="1:9" ht="18.75">
      <c r="A26" s="1">
        <v>13</v>
      </c>
      <c r="B26" s="63" t="s">
        <v>286</v>
      </c>
      <c r="D26" s="66"/>
      <c r="F26" s="2" t="s">
        <v>525</v>
      </c>
      <c r="H26" s="63" t="s">
        <v>484</v>
      </c>
      <c r="I26" s="70">
        <v>22</v>
      </c>
    </row>
    <row r="27" spans="1:4" ht="13.5">
      <c r="A27" s="3"/>
      <c r="B27" s="4"/>
      <c r="D27" s="2"/>
    </row>
    <row r="28" spans="1:9" ht="18.75">
      <c r="A28" s="1">
        <v>14</v>
      </c>
      <c r="B28" s="62" t="s">
        <v>479</v>
      </c>
      <c r="D28" s="64"/>
      <c r="F28" s="2" t="s">
        <v>525</v>
      </c>
      <c r="H28" s="62" t="s">
        <v>485</v>
      </c>
      <c r="I28" s="70">
        <v>31</v>
      </c>
    </row>
    <row r="29" spans="1:4" ht="13.5">
      <c r="A29" s="3"/>
      <c r="B29" s="4"/>
      <c r="D29" s="2"/>
    </row>
    <row r="30" spans="1:9" ht="18.75">
      <c r="A30" s="1">
        <v>15</v>
      </c>
      <c r="B30" s="63" t="s">
        <v>519</v>
      </c>
      <c r="D30" s="64"/>
      <c r="F30" s="2" t="s">
        <v>525</v>
      </c>
      <c r="H30" s="62" t="s">
        <v>486</v>
      </c>
      <c r="I30" s="70">
        <v>38</v>
      </c>
    </row>
    <row r="31" spans="1:8" ht="13.5">
      <c r="A31" s="3"/>
      <c r="B31" s="4"/>
      <c r="H31" s="4"/>
    </row>
    <row r="32" spans="1:9" ht="18.75">
      <c r="A32" s="1">
        <v>16</v>
      </c>
      <c r="B32" s="62" t="s">
        <v>523</v>
      </c>
      <c r="D32" s="64"/>
      <c r="F32" s="2" t="s">
        <v>525</v>
      </c>
      <c r="H32" s="62" t="s">
        <v>275</v>
      </c>
      <c r="I32" s="70">
        <v>53</v>
      </c>
    </row>
    <row r="33" spans="1:4" ht="13.5">
      <c r="A33" s="3"/>
      <c r="B33" s="4"/>
      <c r="D33" s="2"/>
    </row>
    <row r="34" spans="1:9" ht="18.75">
      <c r="A34" s="1">
        <v>17</v>
      </c>
      <c r="B34" s="62" t="s">
        <v>488</v>
      </c>
      <c r="D34" s="64"/>
      <c r="F34" s="2" t="s">
        <v>525</v>
      </c>
      <c r="H34" s="62" t="s">
        <v>487</v>
      </c>
      <c r="I34" s="71">
        <v>58</v>
      </c>
    </row>
    <row r="35" spans="1:4" ht="13.5">
      <c r="A35" s="3"/>
      <c r="B35" s="4"/>
      <c r="D35" s="2"/>
    </row>
    <row r="36" spans="1:9" ht="18.75">
      <c r="A36" s="68">
        <v>18</v>
      </c>
      <c r="B36" s="63" t="s">
        <v>499</v>
      </c>
      <c r="D36" s="64"/>
      <c r="F36" s="2" t="s">
        <v>525</v>
      </c>
      <c r="H36" s="62" t="s">
        <v>283</v>
      </c>
      <c r="I36" s="71">
        <v>62</v>
      </c>
    </row>
    <row r="37" spans="1:4" ht="13.5">
      <c r="A37" s="3"/>
      <c r="B37" s="4"/>
      <c r="D37" s="2"/>
    </row>
    <row r="38" spans="1:10" ht="18.75">
      <c r="A38" s="1">
        <v>19</v>
      </c>
      <c r="B38" s="62" t="s">
        <v>481</v>
      </c>
      <c r="D38" s="62" t="s">
        <v>274</v>
      </c>
      <c r="E38" s="3">
        <v>1</v>
      </c>
      <c r="F38" s="2" t="s">
        <v>541</v>
      </c>
      <c r="H38" s="62" t="s">
        <v>488</v>
      </c>
      <c r="I38" s="3">
        <v>4</v>
      </c>
      <c r="J38" s="2" t="s">
        <v>540</v>
      </c>
    </row>
    <row r="39" spans="1:9" ht="13.5">
      <c r="A39" s="3"/>
      <c r="B39" s="4"/>
      <c r="D39" s="72"/>
      <c r="H39" s="72"/>
      <c r="I39" s="3"/>
    </row>
    <row r="40" spans="1:10" ht="18.75">
      <c r="A40" s="1">
        <v>20</v>
      </c>
      <c r="B40" s="62" t="s">
        <v>537</v>
      </c>
      <c r="D40" s="63" t="s">
        <v>492</v>
      </c>
      <c r="E40" s="3">
        <v>1</v>
      </c>
      <c r="F40" s="2" t="s">
        <v>541</v>
      </c>
      <c r="H40" s="62" t="s">
        <v>489</v>
      </c>
      <c r="I40" s="3">
        <v>4</v>
      </c>
      <c r="J40" s="2" t="s">
        <v>540</v>
      </c>
    </row>
    <row r="41" spans="1:9" ht="13.5">
      <c r="A41" s="3"/>
      <c r="B41" s="4"/>
      <c r="D41" s="72"/>
      <c r="H41" s="72"/>
      <c r="I41" s="3"/>
    </row>
    <row r="42" spans="1:10" ht="18.75">
      <c r="A42" s="1">
        <v>21</v>
      </c>
      <c r="B42" s="62" t="s">
        <v>529</v>
      </c>
      <c r="D42" s="61" t="s">
        <v>493</v>
      </c>
      <c r="E42" s="3">
        <v>1</v>
      </c>
      <c r="F42" s="2" t="s">
        <v>541</v>
      </c>
      <c r="H42" s="62" t="s">
        <v>490</v>
      </c>
      <c r="I42" s="3">
        <v>4</v>
      </c>
      <c r="J42" s="2" t="s">
        <v>540</v>
      </c>
    </row>
    <row r="43" spans="1:9" ht="13.5">
      <c r="A43" s="3"/>
      <c r="B43" s="4"/>
      <c r="D43" s="72"/>
      <c r="H43" s="72"/>
      <c r="I43" s="3"/>
    </row>
    <row r="44" spans="1:10" ht="18.75">
      <c r="A44" s="1">
        <v>22</v>
      </c>
      <c r="B44" s="62" t="s">
        <v>513</v>
      </c>
      <c r="D44" s="62" t="s">
        <v>526</v>
      </c>
      <c r="E44" s="3">
        <v>1</v>
      </c>
      <c r="F44" s="2" t="s">
        <v>541</v>
      </c>
      <c r="H44" s="62" t="s">
        <v>491</v>
      </c>
      <c r="I44" s="3">
        <v>4</v>
      </c>
      <c r="J44" s="2" t="s">
        <v>540</v>
      </c>
    </row>
    <row r="45" spans="1:9" ht="13.5">
      <c r="A45" s="3"/>
      <c r="B45" s="4"/>
      <c r="D45" s="72"/>
      <c r="I45" s="3"/>
    </row>
    <row r="46" spans="1:10" ht="18.75">
      <c r="A46" s="1">
        <v>23</v>
      </c>
      <c r="B46" s="62" t="s">
        <v>485</v>
      </c>
      <c r="D46" s="62" t="s">
        <v>527</v>
      </c>
      <c r="E46" s="3">
        <v>1</v>
      </c>
      <c r="F46" s="2" t="s">
        <v>541</v>
      </c>
      <c r="H46" s="62" t="s">
        <v>274</v>
      </c>
      <c r="I46" s="3">
        <v>1</v>
      </c>
      <c r="J46" s="2" t="s">
        <v>541</v>
      </c>
    </row>
    <row r="47" spans="1:9" ht="13.5">
      <c r="A47" s="3"/>
      <c r="B47" s="4"/>
      <c r="D47" s="72"/>
      <c r="H47" s="72"/>
      <c r="I47" s="3"/>
    </row>
    <row r="48" spans="1:10" ht="18.75">
      <c r="A48" s="1">
        <v>24</v>
      </c>
      <c r="B48" s="62" t="s">
        <v>517</v>
      </c>
      <c r="D48" s="62" t="s">
        <v>528</v>
      </c>
      <c r="E48" s="3">
        <v>1</v>
      </c>
      <c r="F48" s="2" t="s">
        <v>541</v>
      </c>
      <c r="H48" s="63" t="s">
        <v>492</v>
      </c>
      <c r="I48" s="3">
        <v>1</v>
      </c>
      <c r="J48" s="2" t="s">
        <v>541</v>
      </c>
    </row>
    <row r="49" spans="1:9" ht="13.5">
      <c r="A49" s="3"/>
      <c r="B49" s="4"/>
      <c r="D49" s="72"/>
      <c r="H49" s="72"/>
      <c r="I49" s="3"/>
    </row>
    <row r="50" spans="1:10" ht="18.75">
      <c r="A50" s="1">
        <v>25</v>
      </c>
      <c r="B50" s="62" t="s">
        <v>280</v>
      </c>
      <c r="D50" s="61" t="s">
        <v>509</v>
      </c>
      <c r="E50" s="3">
        <v>1</v>
      </c>
      <c r="F50" s="2" t="s">
        <v>549</v>
      </c>
      <c r="H50" s="61" t="s">
        <v>493</v>
      </c>
      <c r="I50" s="3">
        <v>1</v>
      </c>
      <c r="J50" s="2" t="s">
        <v>541</v>
      </c>
    </row>
    <row r="51" spans="1:9" ht="13.5">
      <c r="A51" s="3"/>
      <c r="B51" s="4"/>
      <c r="D51" s="72"/>
      <c r="H51" s="72"/>
      <c r="I51" s="3"/>
    </row>
    <row r="52" spans="1:10" ht="18.75">
      <c r="A52" s="1">
        <v>26</v>
      </c>
      <c r="B52" s="62" t="s">
        <v>526</v>
      </c>
      <c r="D52" s="62" t="s">
        <v>534</v>
      </c>
      <c r="E52" s="3">
        <v>1</v>
      </c>
      <c r="F52" s="2" t="s">
        <v>549</v>
      </c>
      <c r="H52" s="62" t="s">
        <v>526</v>
      </c>
      <c r="I52" s="3">
        <v>1</v>
      </c>
      <c r="J52" s="2" t="s">
        <v>541</v>
      </c>
    </row>
    <row r="53" spans="1:9" ht="13.5">
      <c r="A53" s="3"/>
      <c r="B53" s="4"/>
      <c r="D53" s="72"/>
      <c r="H53" s="72"/>
      <c r="I53" s="3"/>
    </row>
    <row r="54" spans="1:10" ht="18.75">
      <c r="A54" s="68">
        <v>27</v>
      </c>
      <c r="B54" s="62" t="s">
        <v>507</v>
      </c>
      <c r="C54" s="1"/>
      <c r="D54" s="63" t="s">
        <v>510</v>
      </c>
      <c r="E54" s="3">
        <v>1</v>
      </c>
      <c r="F54" s="2" t="s">
        <v>552</v>
      </c>
      <c r="H54" s="62" t="s">
        <v>527</v>
      </c>
      <c r="I54" s="3">
        <v>1</v>
      </c>
      <c r="J54" s="2" t="s">
        <v>541</v>
      </c>
    </row>
    <row r="55" spans="1:9" ht="13.5">
      <c r="A55" s="3"/>
      <c r="B55" s="4"/>
      <c r="D55" s="72"/>
      <c r="H55" s="72"/>
      <c r="I55" s="3"/>
    </row>
    <row r="56" spans="1:10" ht="18.75">
      <c r="A56" s="1">
        <v>28</v>
      </c>
      <c r="B56" s="62" t="s">
        <v>502</v>
      </c>
      <c r="C56" s="1"/>
      <c r="D56" s="65" t="s">
        <v>277</v>
      </c>
      <c r="E56" s="3">
        <v>2</v>
      </c>
      <c r="F56" s="2" t="s">
        <v>541</v>
      </c>
      <c r="H56" s="62" t="s">
        <v>528</v>
      </c>
      <c r="I56" s="3">
        <v>1</v>
      </c>
      <c r="J56" s="2" t="s">
        <v>541</v>
      </c>
    </row>
    <row r="57" spans="1:9" ht="13.5">
      <c r="A57" s="3"/>
      <c r="B57" s="4"/>
      <c r="D57" s="72"/>
      <c r="I57" s="3"/>
    </row>
    <row r="58" spans="1:10" ht="18.75">
      <c r="A58" s="1">
        <v>29</v>
      </c>
      <c r="B58" s="62" t="s">
        <v>531</v>
      </c>
      <c r="C58" s="1"/>
      <c r="D58" s="63" t="s">
        <v>494</v>
      </c>
      <c r="E58" s="3">
        <v>2</v>
      </c>
      <c r="F58" s="2" t="s">
        <v>542</v>
      </c>
      <c r="H58" s="65" t="s">
        <v>277</v>
      </c>
      <c r="I58" s="3">
        <v>2</v>
      </c>
      <c r="J58" s="2" t="s">
        <v>541</v>
      </c>
    </row>
    <row r="59" spans="1:9" ht="13.5">
      <c r="A59" s="3"/>
      <c r="B59" s="4"/>
      <c r="D59" s="72"/>
      <c r="H59" s="72"/>
      <c r="I59" s="3"/>
    </row>
    <row r="60" spans="1:10" ht="18.75">
      <c r="A60" s="1">
        <v>30</v>
      </c>
      <c r="B60" s="61" t="s">
        <v>561</v>
      </c>
      <c r="C60" s="1"/>
      <c r="D60" s="63" t="s">
        <v>495</v>
      </c>
      <c r="E60" s="3">
        <v>2</v>
      </c>
      <c r="F60" s="2" t="s">
        <v>542</v>
      </c>
      <c r="H60" s="63" t="s">
        <v>494</v>
      </c>
      <c r="I60" s="3">
        <v>2</v>
      </c>
      <c r="J60" s="2" t="s">
        <v>542</v>
      </c>
    </row>
    <row r="61" spans="1:9" ht="13.5">
      <c r="A61" s="3"/>
      <c r="B61" s="4"/>
      <c r="D61" s="72"/>
      <c r="H61" s="72"/>
      <c r="I61" s="3"/>
    </row>
    <row r="62" spans="1:10" ht="18.75">
      <c r="A62" s="1">
        <v>31</v>
      </c>
      <c r="B62" s="62" t="s">
        <v>516</v>
      </c>
      <c r="C62" s="1"/>
      <c r="D62" s="62" t="s">
        <v>496</v>
      </c>
      <c r="E62" s="3">
        <v>2</v>
      </c>
      <c r="F62" s="2" t="s">
        <v>542</v>
      </c>
      <c r="H62" s="63" t="s">
        <v>495</v>
      </c>
      <c r="I62" s="3">
        <v>2</v>
      </c>
      <c r="J62" s="2" t="s">
        <v>542</v>
      </c>
    </row>
    <row r="63" spans="1:9" ht="13.5">
      <c r="A63" s="3"/>
      <c r="B63" s="4"/>
      <c r="D63" s="72"/>
      <c r="H63" s="72"/>
      <c r="I63" s="3"/>
    </row>
    <row r="64" spans="1:10" ht="18.75">
      <c r="A64" s="1">
        <v>32</v>
      </c>
      <c r="B64" s="62" t="s">
        <v>283</v>
      </c>
      <c r="C64" s="1"/>
      <c r="D64" s="65" t="s">
        <v>497</v>
      </c>
      <c r="E64" s="3">
        <v>2</v>
      </c>
      <c r="F64" s="2" t="s">
        <v>542</v>
      </c>
      <c r="H64" s="62" t="s">
        <v>496</v>
      </c>
      <c r="I64" s="3">
        <v>2</v>
      </c>
      <c r="J64" s="2" t="s">
        <v>542</v>
      </c>
    </row>
    <row r="65" spans="1:9" ht="13.5">
      <c r="A65" s="3"/>
      <c r="B65" s="4"/>
      <c r="D65" s="72"/>
      <c r="H65" s="72"/>
      <c r="I65" s="3"/>
    </row>
    <row r="66" spans="1:10" ht="18.75">
      <c r="A66" s="1">
        <v>33</v>
      </c>
      <c r="B66" s="62" t="s">
        <v>496</v>
      </c>
      <c r="D66" s="62" t="s">
        <v>529</v>
      </c>
      <c r="E66" s="3">
        <v>2</v>
      </c>
      <c r="F66" s="2" t="s">
        <v>542</v>
      </c>
      <c r="H66" s="65" t="s">
        <v>497</v>
      </c>
      <c r="I66" s="3">
        <v>2</v>
      </c>
      <c r="J66" s="2" t="s">
        <v>542</v>
      </c>
    </row>
    <row r="67" spans="1:9" ht="13.5">
      <c r="A67" s="3"/>
      <c r="B67" s="4"/>
      <c r="D67" s="2"/>
      <c r="H67" s="72"/>
      <c r="I67" s="3"/>
    </row>
    <row r="68" spans="1:10" ht="18.75">
      <c r="A68" s="1">
        <v>34</v>
      </c>
      <c r="B68" s="62" t="s">
        <v>476</v>
      </c>
      <c r="D68" s="62" t="s">
        <v>498</v>
      </c>
      <c r="E68" s="3">
        <v>2</v>
      </c>
      <c r="F68" s="2" t="s">
        <v>543</v>
      </c>
      <c r="H68" s="62" t="s">
        <v>529</v>
      </c>
      <c r="I68" s="3">
        <v>2</v>
      </c>
      <c r="J68" s="2" t="s">
        <v>542</v>
      </c>
    </row>
    <row r="69" spans="1:9" ht="18.75">
      <c r="A69" s="3"/>
      <c r="B69" s="4"/>
      <c r="D69" s="63"/>
      <c r="I69" s="3"/>
    </row>
    <row r="70" spans="1:10" ht="18.75">
      <c r="A70" s="1">
        <v>35</v>
      </c>
      <c r="B70" s="62" t="s">
        <v>505</v>
      </c>
      <c r="D70" s="62" t="s">
        <v>285</v>
      </c>
      <c r="E70" s="3">
        <v>2</v>
      </c>
      <c r="F70" s="2" t="s">
        <v>543</v>
      </c>
      <c r="H70" s="62" t="s">
        <v>498</v>
      </c>
      <c r="I70" s="3">
        <v>2</v>
      </c>
      <c r="J70" s="2" t="s">
        <v>543</v>
      </c>
    </row>
    <row r="71" spans="1:9" ht="13.5" customHeight="1">
      <c r="A71" s="3"/>
      <c r="B71" s="4"/>
      <c r="D71" s="62"/>
      <c r="H71" s="63"/>
      <c r="I71" s="3"/>
    </row>
    <row r="72" spans="1:10" ht="18.75">
      <c r="A72" s="68">
        <v>36</v>
      </c>
      <c r="B72" s="62" t="s">
        <v>527</v>
      </c>
      <c r="D72" s="63" t="s">
        <v>499</v>
      </c>
      <c r="E72" s="3">
        <v>2</v>
      </c>
      <c r="F72" s="2" t="s">
        <v>543</v>
      </c>
      <c r="H72" s="62" t="s">
        <v>285</v>
      </c>
      <c r="I72" s="3">
        <v>2</v>
      </c>
      <c r="J72" s="2" t="s">
        <v>543</v>
      </c>
    </row>
    <row r="73" spans="1:9" ht="10.5" customHeight="1">
      <c r="A73" s="3"/>
      <c r="B73" s="4"/>
      <c r="D73" s="62"/>
      <c r="H73" s="62"/>
      <c r="I73" s="3"/>
    </row>
    <row r="74" spans="1:10" ht="18.75">
      <c r="A74" s="1">
        <v>37</v>
      </c>
      <c r="B74" s="63" t="s">
        <v>494</v>
      </c>
      <c r="D74" s="62" t="s">
        <v>500</v>
      </c>
      <c r="E74" s="3">
        <v>3</v>
      </c>
      <c r="F74" s="2" t="s">
        <v>563</v>
      </c>
      <c r="H74" s="63" t="s">
        <v>499</v>
      </c>
      <c r="I74" s="3">
        <v>2</v>
      </c>
      <c r="J74" s="2" t="s">
        <v>543</v>
      </c>
    </row>
    <row r="75" spans="1:9" ht="13.5">
      <c r="A75" s="3"/>
      <c r="B75" s="4"/>
      <c r="D75" s="72"/>
      <c r="I75" s="3"/>
    </row>
    <row r="76" spans="1:10" ht="18.75">
      <c r="A76" s="1">
        <v>38</v>
      </c>
      <c r="B76" s="62" t="s">
        <v>491</v>
      </c>
      <c r="D76" s="62" t="s">
        <v>501</v>
      </c>
      <c r="E76" s="3">
        <v>3</v>
      </c>
      <c r="F76" s="2" t="s">
        <v>563</v>
      </c>
      <c r="H76" s="62" t="s">
        <v>500</v>
      </c>
      <c r="I76" s="3">
        <v>3</v>
      </c>
      <c r="J76" s="2" t="s">
        <v>544</v>
      </c>
    </row>
    <row r="77" spans="1:9" ht="13.5">
      <c r="A77" s="3"/>
      <c r="B77" s="4"/>
      <c r="D77" s="72"/>
      <c r="H77" s="72"/>
      <c r="I77" s="3"/>
    </row>
    <row r="78" spans="1:10" ht="18.75">
      <c r="A78" s="1">
        <v>39</v>
      </c>
      <c r="B78" s="62" t="s">
        <v>486</v>
      </c>
      <c r="D78" s="62" t="s">
        <v>502</v>
      </c>
      <c r="E78" s="3">
        <v>3</v>
      </c>
      <c r="F78" s="2" t="s">
        <v>563</v>
      </c>
      <c r="H78" s="62" t="s">
        <v>501</v>
      </c>
      <c r="I78" s="3">
        <v>3</v>
      </c>
      <c r="J78" s="2" t="s">
        <v>544</v>
      </c>
    </row>
    <row r="79" spans="1:9" ht="13.5">
      <c r="A79" s="3"/>
      <c r="B79" s="4"/>
      <c r="D79" s="72"/>
      <c r="H79" s="72"/>
      <c r="I79" s="3"/>
    </row>
    <row r="80" spans="1:10" ht="18.75">
      <c r="A80" s="1">
        <v>40</v>
      </c>
      <c r="B80" s="62" t="s">
        <v>478</v>
      </c>
      <c r="D80" s="62" t="s">
        <v>279</v>
      </c>
      <c r="E80" s="3">
        <v>3</v>
      </c>
      <c r="F80" s="2" t="s">
        <v>564</v>
      </c>
      <c r="H80" s="62" t="s">
        <v>502</v>
      </c>
      <c r="I80" s="3">
        <v>3</v>
      </c>
      <c r="J80" s="2" t="s">
        <v>544</v>
      </c>
    </row>
    <row r="81" spans="1:9" ht="13.5">
      <c r="A81" s="3"/>
      <c r="B81" s="4"/>
      <c r="D81" s="72"/>
      <c r="H81" s="72"/>
      <c r="I81" s="3"/>
    </row>
    <row r="82" spans="1:10" ht="18.75">
      <c r="A82" s="1">
        <v>41</v>
      </c>
      <c r="B82" s="62" t="s">
        <v>511</v>
      </c>
      <c r="D82" s="62" t="s">
        <v>503</v>
      </c>
      <c r="E82" s="3">
        <v>3</v>
      </c>
      <c r="F82" s="2" t="s">
        <v>564</v>
      </c>
      <c r="H82" s="62" t="s">
        <v>279</v>
      </c>
      <c r="I82" s="3">
        <v>3</v>
      </c>
      <c r="J82" s="2" t="s">
        <v>545</v>
      </c>
    </row>
    <row r="83" spans="1:9" ht="13.5">
      <c r="A83" s="3"/>
      <c r="B83" s="4"/>
      <c r="D83" s="72"/>
      <c r="H83" s="72"/>
      <c r="I83" s="3"/>
    </row>
    <row r="84" spans="1:10" ht="18.75">
      <c r="A84" s="1">
        <v>42</v>
      </c>
      <c r="B84" s="62" t="s">
        <v>538</v>
      </c>
      <c r="D84" s="62" t="s">
        <v>530</v>
      </c>
      <c r="E84" s="3">
        <v>3</v>
      </c>
      <c r="F84" s="2" t="s">
        <v>564</v>
      </c>
      <c r="H84" s="62" t="s">
        <v>503</v>
      </c>
      <c r="I84" s="3">
        <v>3</v>
      </c>
      <c r="J84" s="2" t="s">
        <v>545</v>
      </c>
    </row>
    <row r="85" spans="1:9" ht="13.5">
      <c r="A85" s="3"/>
      <c r="B85" s="4"/>
      <c r="D85" s="72"/>
      <c r="H85" s="72"/>
      <c r="I85" s="3"/>
    </row>
    <row r="86" spans="1:10" ht="18.75">
      <c r="A86" s="1">
        <v>43</v>
      </c>
      <c r="B86" s="62" t="s">
        <v>533</v>
      </c>
      <c r="D86" s="62" t="s">
        <v>517</v>
      </c>
      <c r="E86" s="3">
        <v>3</v>
      </c>
      <c r="F86" s="2" t="s">
        <v>565</v>
      </c>
      <c r="H86" s="62" t="s">
        <v>530</v>
      </c>
      <c r="I86" s="3">
        <v>3</v>
      </c>
      <c r="J86" s="2" t="s">
        <v>545</v>
      </c>
    </row>
    <row r="87" spans="1:9" ht="13.5">
      <c r="A87" s="3"/>
      <c r="B87" s="4"/>
      <c r="D87" s="72"/>
      <c r="I87" s="3"/>
    </row>
    <row r="88" spans="1:10" ht="18.75">
      <c r="A88" s="1">
        <v>44</v>
      </c>
      <c r="B88" s="61" t="s">
        <v>509</v>
      </c>
      <c r="D88" s="62" t="s">
        <v>518</v>
      </c>
      <c r="E88" s="3">
        <v>3</v>
      </c>
      <c r="F88" s="2" t="s">
        <v>565</v>
      </c>
      <c r="H88" s="62" t="s">
        <v>282</v>
      </c>
      <c r="I88" s="3">
        <v>7</v>
      </c>
      <c r="J88" s="2" t="s">
        <v>546</v>
      </c>
    </row>
    <row r="89" spans="1:9" ht="10.5" customHeight="1">
      <c r="A89" s="3"/>
      <c r="B89" s="4"/>
      <c r="D89" s="62"/>
      <c r="H89" s="72"/>
      <c r="I89" s="3"/>
    </row>
    <row r="90" spans="1:10" ht="18.75">
      <c r="A90" s="68">
        <v>45</v>
      </c>
      <c r="B90" s="62" t="s">
        <v>530</v>
      </c>
      <c r="D90" s="63" t="s">
        <v>519</v>
      </c>
      <c r="E90" s="3">
        <v>3</v>
      </c>
      <c r="F90" s="2" t="s">
        <v>565</v>
      </c>
      <c r="H90" s="62" t="s">
        <v>531</v>
      </c>
      <c r="I90" s="3">
        <v>7</v>
      </c>
      <c r="J90" s="2" t="s">
        <v>546</v>
      </c>
    </row>
    <row r="91" spans="1:9" ht="13.5">
      <c r="A91" s="3"/>
      <c r="B91" s="4"/>
      <c r="D91" s="72"/>
      <c r="H91" s="72"/>
      <c r="I91" s="3"/>
    </row>
    <row r="92" spans="1:10" ht="18.75">
      <c r="A92" s="1">
        <v>46</v>
      </c>
      <c r="B92" s="62" t="s">
        <v>500</v>
      </c>
      <c r="D92" s="62" t="s">
        <v>505</v>
      </c>
      <c r="E92" s="3">
        <v>4</v>
      </c>
      <c r="F92" s="2" t="s">
        <v>566</v>
      </c>
      <c r="H92" s="62" t="s">
        <v>532</v>
      </c>
      <c r="I92" s="3">
        <v>7</v>
      </c>
      <c r="J92" s="2" t="s">
        <v>546</v>
      </c>
    </row>
    <row r="93" spans="1:9" ht="13.5">
      <c r="A93" s="3"/>
      <c r="B93" s="4"/>
      <c r="D93" s="72"/>
      <c r="H93" s="72"/>
      <c r="I93" s="3"/>
    </row>
    <row r="94" spans="1:10" ht="18.75">
      <c r="A94" s="1">
        <v>47</v>
      </c>
      <c r="B94" s="62" t="s">
        <v>487</v>
      </c>
      <c r="D94" s="62" t="s">
        <v>280</v>
      </c>
      <c r="E94" s="3">
        <v>4</v>
      </c>
      <c r="F94" s="2" t="s">
        <v>566</v>
      </c>
      <c r="H94" s="62" t="s">
        <v>507</v>
      </c>
      <c r="I94" s="3">
        <v>7</v>
      </c>
      <c r="J94" s="2" t="s">
        <v>546</v>
      </c>
    </row>
    <row r="95" spans="1:9" ht="13.5">
      <c r="A95" s="3"/>
      <c r="B95" s="4"/>
      <c r="H95" s="4"/>
      <c r="I95" s="3"/>
    </row>
    <row r="96" spans="1:10" ht="18.75">
      <c r="A96" s="1">
        <v>48</v>
      </c>
      <c r="B96" s="63" t="s">
        <v>510</v>
      </c>
      <c r="D96" s="62" t="s">
        <v>271</v>
      </c>
      <c r="E96" s="3">
        <v>4</v>
      </c>
      <c r="F96" s="2" t="s">
        <v>567</v>
      </c>
      <c r="H96" s="67" t="s">
        <v>504</v>
      </c>
      <c r="I96" s="3">
        <v>7</v>
      </c>
      <c r="J96" s="2" t="s">
        <v>547</v>
      </c>
    </row>
    <row r="97" spans="1:9" ht="12.75" customHeight="1">
      <c r="A97" s="3"/>
      <c r="B97" s="4"/>
      <c r="D97" s="63"/>
      <c r="H97" s="4"/>
      <c r="I97" s="3"/>
    </row>
    <row r="98" spans="1:10" ht="18.75">
      <c r="A98" s="1">
        <v>49</v>
      </c>
      <c r="B98" s="62" t="s">
        <v>536</v>
      </c>
      <c r="D98" s="62" t="s">
        <v>515</v>
      </c>
      <c r="E98" s="3">
        <v>4</v>
      </c>
      <c r="F98" s="2" t="s">
        <v>567</v>
      </c>
      <c r="H98" s="64" t="s">
        <v>281</v>
      </c>
      <c r="I98" s="3">
        <v>7</v>
      </c>
      <c r="J98" s="2" t="s">
        <v>547</v>
      </c>
    </row>
    <row r="99" spans="1:9" ht="13.5">
      <c r="A99" s="3"/>
      <c r="B99" s="4"/>
      <c r="D99" s="2"/>
      <c r="I99" s="3"/>
    </row>
    <row r="100" spans="1:10" ht="18.75">
      <c r="A100" s="1">
        <v>50</v>
      </c>
      <c r="B100" s="62" t="s">
        <v>273</v>
      </c>
      <c r="D100" s="62" t="s">
        <v>506</v>
      </c>
      <c r="E100" s="3">
        <v>4</v>
      </c>
      <c r="F100" s="2" t="s">
        <v>568</v>
      </c>
      <c r="H100" s="64" t="s">
        <v>273</v>
      </c>
      <c r="I100" s="3">
        <v>7</v>
      </c>
      <c r="J100" s="2" t="s">
        <v>547</v>
      </c>
    </row>
    <row r="101" spans="1:9" ht="13.5">
      <c r="A101" s="3"/>
      <c r="B101" s="4"/>
      <c r="D101" s="2"/>
      <c r="I101" s="3"/>
    </row>
    <row r="102" spans="1:10" ht="18.75">
      <c r="A102" s="1">
        <v>51</v>
      </c>
      <c r="B102" s="62" t="s">
        <v>490</v>
      </c>
      <c r="D102" s="62" t="s">
        <v>488</v>
      </c>
      <c r="E102" s="3">
        <v>4</v>
      </c>
      <c r="F102" s="2" t="s">
        <v>569</v>
      </c>
      <c r="H102" s="64" t="s">
        <v>533</v>
      </c>
      <c r="I102" s="3">
        <v>7</v>
      </c>
      <c r="J102" s="2" t="s">
        <v>547</v>
      </c>
    </row>
    <row r="103" spans="1:9" ht="13.5">
      <c r="A103" s="3"/>
      <c r="B103" s="4"/>
      <c r="D103" s="72"/>
      <c r="I103" s="3"/>
    </row>
    <row r="104" spans="1:10" ht="18.75">
      <c r="A104" s="1">
        <v>52</v>
      </c>
      <c r="B104" s="62" t="s">
        <v>284</v>
      </c>
      <c r="D104" s="62" t="s">
        <v>489</v>
      </c>
      <c r="E104" s="3">
        <v>4</v>
      </c>
      <c r="F104" s="2" t="s">
        <v>569</v>
      </c>
      <c r="H104" s="62" t="s">
        <v>505</v>
      </c>
      <c r="I104" s="3">
        <v>4</v>
      </c>
      <c r="J104" s="2" t="s">
        <v>548</v>
      </c>
    </row>
    <row r="105" spans="1:9" ht="13.5">
      <c r="A105" s="3"/>
      <c r="B105" s="4"/>
      <c r="D105" s="72"/>
      <c r="H105" s="72"/>
      <c r="I105" s="3"/>
    </row>
    <row r="106" spans="1:10" ht="18.75">
      <c r="A106" s="1">
        <v>53</v>
      </c>
      <c r="B106" s="65" t="s">
        <v>497</v>
      </c>
      <c r="D106" s="62" t="s">
        <v>490</v>
      </c>
      <c r="E106" s="3">
        <v>4</v>
      </c>
      <c r="F106" s="2" t="s">
        <v>569</v>
      </c>
      <c r="H106" s="62" t="s">
        <v>280</v>
      </c>
      <c r="I106" s="3">
        <v>4</v>
      </c>
      <c r="J106" s="2" t="s">
        <v>548</v>
      </c>
    </row>
    <row r="107" spans="1:9" ht="13.5">
      <c r="A107" s="3"/>
      <c r="B107" s="4"/>
      <c r="D107" s="72"/>
      <c r="I107" s="3"/>
    </row>
    <row r="108" spans="1:10" ht="18.75">
      <c r="A108" s="68">
        <v>54</v>
      </c>
      <c r="B108" s="62" t="s">
        <v>276</v>
      </c>
      <c r="D108" s="62" t="s">
        <v>491</v>
      </c>
      <c r="E108" s="3">
        <v>4</v>
      </c>
      <c r="F108" s="2" t="s">
        <v>569</v>
      </c>
      <c r="H108" s="61" t="s">
        <v>509</v>
      </c>
      <c r="I108" s="3">
        <v>1</v>
      </c>
      <c r="J108" s="2" t="s">
        <v>549</v>
      </c>
    </row>
    <row r="109" spans="1:9" ht="13.5">
      <c r="A109" s="3"/>
      <c r="B109" s="4"/>
      <c r="D109" s="72"/>
      <c r="H109" s="72"/>
      <c r="I109" s="3"/>
    </row>
    <row r="110" spans="1:10" ht="18.75">
      <c r="A110" s="1">
        <v>55</v>
      </c>
      <c r="B110" s="62" t="s">
        <v>275</v>
      </c>
      <c r="D110" s="62" t="s">
        <v>511</v>
      </c>
      <c r="E110" s="3">
        <v>5</v>
      </c>
      <c r="F110" s="2" t="s">
        <v>570</v>
      </c>
      <c r="H110" s="62" t="s">
        <v>534</v>
      </c>
      <c r="I110" s="3">
        <v>1</v>
      </c>
      <c r="J110" s="2" t="s">
        <v>549</v>
      </c>
    </row>
    <row r="111" spans="1:9" ht="13.5">
      <c r="A111" s="3"/>
      <c r="B111" s="4"/>
      <c r="D111" s="72"/>
      <c r="I111" s="3"/>
    </row>
    <row r="112" spans="1:10" ht="18.75">
      <c r="A112" s="1">
        <v>56</v>
      </c>
      <c r="B112" s="62" t="s">
        <v>501</v>
      </c>
      <c r="D112" s="62" t="s">
        <v>512</v>
      </c>
      <c r="E112" s="3">
        <v>5</v>
      </c>
      <c r="F112" s="2" t="s">
        <v>570</v>
      </c>
      <c r="H112" s="42" t="s">
        <v>508</v>
      </c>
      <c r="I112" s="3">
        <v>7</v>
      </c>
      <c r="J112" s="2" t="s">
        <v>550</v>
      </c>
    </row>
    <row r="113" spans="1:9" ht="13.5">
      <c r="A113" s="3"/>
      <c r="B113" s="4"/>
      <c r="D113" s="72"/>
      <c r="I113" s="3"/>
    </row>
    <row r="114" spans="1:10" ht="18.75">
      <c r="A114" s="1">
        <v>57</v>
      </c>
      <c r="B114" s="62" t="s">
        <v>474</v>
      </c>
      <c r="D114" s="62" t="s">
        <v>513</v>
      </c>
      <c r="E114" s="3">
        <v>5</v>
      </c>
      <c r="F114" s="2" t="s">
        <v>570</v>
      </c>
      <c r="H114" s="62" t="s">
        <v>523</v>
      </c>
      <c r="I114" s="3">
        <v>5</v>
      </c>
      <c r="J114" s="2" t="s">
        <v>551</v>
      </c>
    </row>
    <row r="115" spans="1:9" ht="13.5">
      <c r="A115" s="3"/>
      <c r="B115" s="4"/>
      <c r="D115" s="74"/>
      <c r="H115" s="72"/>
      <c r="I115" s="3"/>
    </row>
    <row r="116" spans="1:10" ht="18.75">
      <c r="A116" s="1">
        <v>58</v>
      </c>
      <c r="B116" s="62" t="s">
        <v>534</v>
      </c>
      <c r="D116" s="61" t="s">
        <v>514</v>
      </c>
      <c r="E116" s="3">
        <v>5</v>
      </c>
      <c r="F116" s="2" t="s">
        <v>570</v>
      </c>
      <c r="H116" s="62" t="s">
        <v>535</v>
      </c>
      <c r="I116" s="3">
        <v>5</v>
      </c>
      <c r="J116" s="2" t="s">
        <v>551</v>
      </c>
    </row>
    <row r="117" spans="1:9" ht="13.5">
      <c r="A117" s="3"/>
      <c r="B117" s="4"/>
      <c r="D117" s="73"/>
      <c r="H117" s="73"/>
      <c r="I117" s="3"/>
    </row>
    <row r="118" spans="1:10" ht="18.75">
      <c r="A118" s="1">
        <v>59</v>
      </c>
      <c r="B118" s="65" t="s">
        <v>277</v>
      </c>
      <c r="C118" s="1"/>
      <c r="D118" s="62" t="s">
        <v>539</v>
      </c>
      <c r="E118" s="75">
        <v>5</v>
      </c>
      <c r="F118" s="2" t="s">
        <v>570</v>
      </c>
      <c r="H118" s="62" t="s">
        <v>536</v>
      </c>
      <c r="I118" s="3">
        <v>5</v>
      </c>
      <c r="J118" s="2" t="s">
        <v>551</v>
      </c>
    </row>
    <row r="119" spans="1:9" ht="13.5">
      <c r="A119" s="3"/>
      <c r="B119" s="4"/>
      <c r="D119" s="72"/>
      <c r="H119" s="72"/>
      <c r="I119" s="3"/>
    </row>
    <row r="120" spans="1:10" ht="18.75">
      <c r="A120" s="1">
        <v>60</v>
      </c>
      <c r="B120" s="62" t="s">
        <v>281</v>
      </c>
      <c r="C120" s="1"/>
      <c r="D120" s="62" t="s">
        <v>523</v>
      </c>
      <c r="E120" s="3">
        <v>5</v>
      </c>
      <c r="F120" s="2" t="s">
        <v>551</v>
      </c>
      <c r="H120" s="62" t="s">
        <v>516</v>
      </c>
      <c r="I120" s="3">
        <v>5</v>
      </c>
      <c r="J120" s="2" t="s">
        <v>551</v>
      </c>
    </row>
    <row r="121" spans="1:9" ht="13.5">
      <c r="A121" s="3"/>
      <c r="B121" s="4"/>
      <c r="D121" s="72"/>
      <c r="I121" s="3"/>
    </row>
    <row r="122" spans="1:10" ht="18.75">
      <c r="A122" s="1">
        <v>61</v>
      </c>
      <c r="B122" s="62" t="s">
        <v>512</v>
      </c>
      <c r="C122" s="1"/>
      <c r="D122" s="62" t="s">
        <v>535</v>
      </c>
      <c r="E122" s="3">
        <v>5</v>
      </c>
      <c r="F122" s="2" t="s">
        <v>551</v>
      </c>
      <c r="H122" s="63" t="s">
        <v>510</v>
      </c>
      <c r="I122" s="3">
        <v>1</v>
      </c>
      <c r="J122" s="2" t="s">
        <v>552</v>
      </c>
    </row>
    <row r="123" spans="1:9" ht="13.5">
      <c r="A123" s="3"/>
      <c r="B123" s="4"/>
      <c r="D123" s="73"/>
      <c r="I123" s="3"/>
    </row>
    <row r="124" spans="1:10" ht="18.75">
      <c r="A124" s="1">
        <v>62</v>
      </c>
      <c r="B124" s="61" t="s">
        <v>520</v>
      </c>
      <c r="C124" s="1"/>
      <c r="D124" s="62" t="s">
        <v>536</v>
      </c>
      <c r="E124" s="3">
        <v>5</v>
      </c>
      <c r="F124" s="2" t="s">
        <v>551</v>
      </c>
      <c r="H124" s="62" t="s">
        <v>511</v>
      </c>
      <c r="I124" s="3">
        <v>5</v>
      </c>
      <c r="J124" s="2" t="s">
        <v>553</v>
      </c>
    </row>
    <row r="125" spans="1:9" ht="13.5">
      <c r="A125" s="3"/>
      <c r="B125" s="4"/>
      <c r="D125" s="72"/>
      <c r="H125" s="72"/>
      <c r="I125" s="3"/>
    </row>
    <row r="126" spans="1:10" ht="18.75">
      <c r="A126" s="68">
        <v>63</v>
      </c>
      <c r="B126" s="62" t="s">
        <v>515</v>
      </c>
      <c r="C126" s="1"/>
      <c r="D126" s="62" t="s">
        <v>516</v>
      </c>
      <c r="E126" s="3">
        <v>5</v>
      </c>
      <c r="F126" s="2" t="s">
        <v>551</v>
      </c>
      <c r="H126" s="62" t="s">
        <v>512</v>
      </c>
      <c r="I126" s="3">
        <v>5</v>
      </c>
      <c r="J126" s="2" t="s">
        <v>553</v>
      </c>
    </row>
    <row r="127" spans="1:9" ht="13.5">
      <c r="A127" s="3"/>
      <c r="B127" s="4"/>
      <c r="D127" s="72"/>
      <c r="H127" s="72"/>
      <c r="I127" s="3"/>
    </row>
    <row r="128" spans="1:10" ht="18.75">
      <c r="A128" s="1">
        <v>64</v>
      </c>
      <c r="B128" s="62" t="s">
        <v>482</v>
      </c>
      <c r="C128" s="1"/>
      <c r="D128" s="61" t="s">
        <v>561</v>
      </c>
      <c r="E128" s="3">
        <v>6</v>
      </c>
      <c r="F128" s="2" t="s">
        <v>571</v>
      </c>
      <c r="H128" s="62" t="s">
        <v>513</v>
      </c>
      <c r="I128" s="3">
        <v>5</v>
      </c>
      <c r="J128" s="2" t="s">
        <v>553</v>
      </c>
    </row>
    <row r="129" spans="1:9" ht="13.5">
      <c r="A129" s="3"/>
      <c r="B129" s="4"/>
      <c r="H129" s="74"/>
      <c r="I129" s="3"/>
    </row>
    <row r="130" spans="1:10" ht="18.75">
      <c r="A130" s="1">
        <v>65</v>
      </c>
      <c r="B130" s="63" t="s">
        <v>495</v>
      </c>
      <c r="D130" s="62" t="s">
        <v>537</v>
      </c>
      <c r="E130" s="3">
        <v>6</v>
      </c>
      <c r="F130" s="2" t="s">
        <v>556</v>
      </c>
      <c r="H130" s="61" t="s">
        <v>514</v>
      </c>
      <c r="I130" s="3">
        <v>5</v>
      </c>
      <c r="J130" s="2" t="s">
        <v>553</v>
      </c>
    </row>
    <row r="131" spans="1:9" ht="13.5">
      <c r="A131" s="3"/>
      <c r="B131" s="4"/>
      <c r="D131" s="72"/>
      <c r="H131" s="4"/>
      <c r="I131" s="3"/>
    </row>
    <row r="132" spans="1:10" ht="18.75">
      <c r="A132" s="1">
        <v>66</v>
      </c>
      <c r="B132" s="62" t="s">
        <v>274</v>
      </c>
      <c r="D132" s="61" t="s">
        <v>272</v>
      </c>
      <c r="E132" s="3">
        <v>6</v>
      </c>
      <c r="F132" s="2" t="s">
        <v>556</v>
      </c>
      <c r="H132" s="62" t="s">
        <v>271</v>
      </c>
      <c r="I132" s="3">
        <v>4</v>
      </c>
      <c r="J132" s="2" t="s">
        <v>554</v>
      </c>
    </row>
    <row r="133" spans="1:9" ht="13.5" customHeight="1">
      <c r="A133" s="3"/>
      <c r="B133" s="4"/>
      <c r="D133" s="74"/>
      <c r="H133" s="63"/>
      <c r="I133" s="3"/>
    </row>
    <row r="134" spans="1:10" ht="18.75">
      <c r="A134" s="1">
        <v>67</v>
      </c>
      <c r="B134" s="62" t="s">
        <v>518</v>
      </c>
      <c r="D134" s="61" t="s">
        <v>520</v>
      </c>
      <c r="E134" s="3">
        <v>6</v>
      </c>
      <c r="F134" s="2" t="s">
        <v>556</v>
      </c>
      <c r="H134" s="62" t="s">
        <v>515</v>
      </c>
      <c r="I134" s="3">
        <v>4</v>
      </c>
      <c r="J134" s="2" t="s">
        <v>554</v>
      </c>
    </row>
    <row r="135" spans="1:9" ht="12.75" customHeight="1">
      <c r="A135" s="3"/>
      <c r="B135" s="4"/>
      <c r="D135" s="74"/>
      <c r="I135" s="3"/>
    </row>
    <row r="136" spans="1:10" ht="18.75">
      <c r="A136" s="1">
        <v>68</v>
      </c>
      <c r="B136" s="62" t="s">
        <v>480</v>
      </c>
      <c r="D136" s="61" t="s">
        <v>278</v>
      </c>
      <c r="E136" s="3">
        <v>6</v>
      </c>
      <c r="F136" s="2" t="s">
        <v>556</v>
      </c>
      <c r="H136" s="62" t="s">
        <v>517</v>
      </c>
      <c r="I136" s="3">
        <v>3</v>
      </c>
      <c r="J136" s="2" t="s">
        <v>555</v>
      </c>
    </row>
    <row r="137" spans="1:9" ht="13.5" customHeight="1">
      <c r="A137" s="3"/>
      <c r="B137" s="4"/>
      <c r="D137" s="72"/>
      <c r="H137" s="72"/>
      <c r="I137" s="3"/>
    </row>
    <row r="138" spans="1:10" ht="18.75">
      <c r="A138" s="1">
        <v>69</v>
      </c>
      <c r="B138" s="62" t="s">
        <v>282</v>
      </c>
      <c r="D138" s="62" t="s">
        <v>521</v>
      </c>
      <c r="E138" s="3">
        <v>6</v>
      </c>
      <c r="F138" s="2" t="s">
        <v>558</v>
      </c>
      <c r="H138" s="62" t="s">
        <v>518</v>
      </c>
      <c r="I138" s="3">
        <v>3</v>
      </c>
      <c r="J138" s="2" t="s">
        <v>555</v>
      </c>
    </row>
    <row r="139" spans="1:9" ht="13.5" customHeight="1">
      <c r="A139" s="3"/>
      <c r="B139" s="4"/>
      <c r="D139" s="65"/>
      <c r="H139" s="62"/>
      <c r="I139" s="3"/>
    </row>
    <row r="140" spans="1:10" ht="18.75">
      <c r="A140" s="1">
        <v>70</v>
      </c>
      <c r="B140" s="62" t="s">
        <v>506</v>
      </c>
      <c r="D140" s="62" t="s">
        <v>284</v>
      </c>
      <c r="E140" s="3">
        <v>6</v>
      </c>
      <c r="F140" s="2" t="s">
        <v>558</v>
      </c>
      <c r="H140" s="63" t="s">
        <v>519</v>
      </c>
      <c r="I140" s="3">
        <v>3</v>
      </c>
      <c r="J140" s="2" t="s">
        <v>555</v>
      </c>
    </row>
    <row r="141" spans="1:9" ht="13.5" customHeight="1">
      <c r="A141" s="3"/>
      <c r="B141" s="4"/>
      <c r="D141" s="62"/>
      <c r="I141" s="3"/>
    </row>
    <row r="142" spans="1:10" ht="18.75">
      <c r="A142" s="1">
        <v>71</v>
      </c>
      <c r="B142" s="62" t="s">
        <v>535</v>
      </c>
      <c r="D142" s="63" t="s">
        <v>522</v>
      </c>
      <c r="E142" s="3">
        <v>6</v>
      </c>
      <c r="F142" s="2" t="s">
        <v>558</v>
      </c>
      <c r="H142" s="61" t="s">
        <v>561</v>
      </c>
      <c r="I142" s="3">
        <v>6</v>
      </c>
      <c r="J142" s="2" t="s">
        <v>562</v>
      </c>
    </row>
    <row r="143" spans="1:9" ht="13.5">
      <c r="A143" s="3"/>
      <c r="B143" s="4"/>
      <c r="D143" s="72"/>
      <c r="H143" s="4"/>
      <c r="I143" s="3"/>
    </row>
    <row r="144" spans="1:10" ht="18.75">
      <c r="A144" s="68">
        <v>72</v>
      </c>
      <c r="B144" s="61" t="s">
        <v>272</v>
      </c>
      <c r="D144" s="62" t="s">
        <v>538</v>
      </c>
      <c r="E144" s="3">
        <v>6</v>
      </c>
      <c r="F144" s="2" t="s">
        <v>558</v>
      </c>
      <c r="H144" s="62" t="s">
        <v>537</v>
      </c>
      <c r="I144" s="3">
        <v>6</v>
      </c>
      <c r="J144" s="2" t="s">
        <v>556</v>
      </c>
    </row>
    <row r="145" spans="1:9" ht="13.5" customHeight="1">
      <c r="A145" s="3"/>
      <c r="B145" s="4"/>
      <c r="D145" s="72"/>
      <c r="H145" s="72"/>
      <c r="I145" s="3"/>
    </row>
    <row r="146" spans="1:10" ht="18.75">
      <c r="A146" s="1">
        <v>73</v>
      </c>
      <c r="B146" s="62" t="s">
        <v>503</v>
      </c>
      <c r="D146" s="62" t="s">
        <v>282</v>
      </c>
      <c r="E146" s="3">
        <v>7</v>
      </c>
      <c r="F146" s="2" t="s">
        <v>546</v>
      </c>
      <c r="H146" s="61" t="s">
        <v>272</v>
      </c>
      <c r="I146" s="3">
        <v>6</v>
      </c>
      <c r="J146" s="2" t="s">
        <v>556</v>
      </c>
    </row>
    <row r="147" spans="1:9" ht="13.5" customHeight="1">
      <c r="A147" s="3"/>
      <c r="B147" s="4"/>
      <c r="D147" s="72"/>
      <c r="H147" s="74"/>
      <c r="I147" s="3"/>
    </row>
    <row r="148" spans="1:10" ht="18.75">
      <c r="A148" s="1">
        <v>74</v>
      </c>
      <c r="B148" s="63" t="s">
        <v>522</v>
      </c>
      <c r="D148" s="62" t="s">
        <v>531</v>
      </c>
      <c r="E148" s="3">
        <v>7</v>
      </c>
      <c r="F148" s="2" t="s">
        <v>546</v>
      </c>
      <c r="H148" s="61" t="s">
        <v>520</v>
      </c>
      <c r="I148" s="3">
        <v>6</v>
      </c>
      <c r="J148" s="2" t="s">
        <v>556</v>
      </c>
    </row>
    <row r="149" spans="1:9" ht="13.5">
      <c r="A149" s="3"/>
      <c r="B149" s="4"/>
      <c r="D149" s="72"/>
      <c r="H149" s="74"/>
      <c r="I149" s="3"/>
    </row>
    <row r="150" spans="1:10" ht="18.75">
      <c r="A150" s="1">
        <v>75</v>
      </c>
      <c r="B150" s="62" t="s">
        <v>477</v>
      </c>
      <c r="C150" s="1"/>
      <c r="D150" s="62" t="s">
        <v>532</v>
      </c>
      <c r="E150" s="3">
        <v>7</v>
      </c>
      <c r="F150" s="2" t="s">
        <v>546</v>
      </c>
      <c r="H150" s="61" t="s">
        <v>278</v>
      </c>
      <c r="I150" s="3">
        <v>6</v>
      </c>
      <c r="J150" s="2" t="s">
        <v>556</v>
      </c>
    </row>
    <row r="151" spans="1:9" ht="13.5">
      <c r="A151" s="3"/>
      <c r="B151" s="4"/>
      <c r="D151" s="72"/>
      <c r="H151" s="4"/>
      <c r="I151" s="3"/>
    </row>
    <row r="152" spans="1:10" ht="18.75">
      <c r="A152" s="1">
        <v>76</v>
      </c>
      <c r="B152" s="62" t="s">
        <v>528</v>
      </c>
      <c r="C152" s="1"/>
      <c r="D152" s="62" t="s">
        <v>507</v>
      </c>
      <c r="E152" s="3">
        <v>7</v>
      </c>
      <c r="F152" s="2" t="s">
        <v>546</v>
      </c>
      <c r="H152" s="62" t="s">
        <v>506</v>
      </c>
      <c r="I152" s="3">
        <v>4</v>
      </c>
      <c r="J152" s="2" t="s">
        <v>557</v>
      </c>
    </row>
    <row r="153" spans="1:9" ht="13.5" customHeight="1">
      <c r="A153" s="3"/>
      <c r="B153" s="4"/>
      <c r="I153" s="3"/>
    </row>
    <row r="154" spans="1:10" ht="18.75">
      <c r="A154" s="1">
        <v>77</v>
      </c>
      <c r="B154" s="62" t="s">
        <v>498</v>
      </c>
      <c r="C154" s="1"/>
      <c r="D154" s="65" t="s">
        <v>504</v>
      </c>
      <c r="E154" s="3">
        <v>7</v>
      </c>
      <c r="F154" s="2" t="s">
        <v>573</v>
      </c>
      <c r="H154" s="62" t="s">
        <v>521</v>
      </c>
      <c r="I154" s="3">
        <v>6</v>
      </c>
      <c r="J154" s="2" t="s">
        <v>558</v>
      </c>
    </row>
    <row r="155" spans="1:9" ht="13.5" customHeight="1">
      <c r="A155" s="3"/>
      <c r="B155" s="4"/>
      <c r="D155" s="74"/>
      <c r="H155" s="65"/>
      <c r="I155" s="3"/>
    </row>
    <row r="156" spans="1:10" ht="18.75">
      <c r="A156" s="1">
        <v>78</v>
      </c>
      <c r="B156" s="62" t="s">
        <v>271</v>
      </c>
      <c r="C156" s="1"/>
      <c r="D156" s="62" t="s">
        <v>281</v>
      </c>
      <c r="E156" s="3">
        <v>7</v>
      </c>
      <c r="F156" s="2" t="s">
        <v>574</v>
      </c>
      <c r="H156" s="62" t="s">
        <v>284</v>
      </c>
      <c r="I156" s="3">
        <v>6</v>
      </c>
      <c r="J156" s="2" t="s">
        <v>558</v>
      </c>
    </row>
    <row r="157" spans="1:9" ht="13.5" customHeight="1">
      <c r="A157" s="3"/>
      <c r="B157" s="4"/>
      <c r="D157" s="72"/>
      <c r="H157" s="62"/>
      <c r="I157" s="3"/>
    </row>
    <row r="158" spans="1:10" ht="18.75">
      <c r="A158" s="1">
        <v>79</v>
      </c>
      <c r="B158" s="63" t="s">
        <v>484</v>
      </c>
      <c r="C158" s="1"/>
      <c r="D158" s="62" t="s">
        <v>273</v>
      </c>
      <c r="E158" s="3">
        <v>7</v>
      </c>
      <c r="F158" s="2" t="s">
        <v>574</v>
      </c>
      <c r="H158" s="63" t="s">
        <v>522</v>
      </c>
      <c r="I158" s="3">
        <v>6</v>
      </c>
      <c r="J158" s="2" t="s">
        <v>558</v>
      </c>
    </row>
    <row r="159" spans="1:9" ht="13.5" customHeight="1">
      <c r="A159" s="3"/>
      <c r="B159" s="4"/>
      <c r="D159" s="72"/>
      <c r="H159" s="72"/>
      <c r="I159" s="3"/>
    </row>
    <row r="160" spans="1:10" ht="18.75">
      <c r="A160" s="1">
        <v>80</v>
      </c>
      <c r="B160" s="65" t="s">
        <v>504</v>
      </c>
      <c r="C160" s="1"/>
      <c r="D160" s="62" t="s">
        <v>533</v>
      </c>
      <c r="E160" s="3">
        <v>7</v>
      </c>
      <c r="F160" s="2" t="s">
        <v>574</v>
      </c>
      <c r="H160" s="62" t="s">
        <v>538</v>
      </c>
      <c r="I160" s="3">
        <v>6</v>
      </c>
      <c r="J160" s="2" t="s">
        <v>558</v>
      </c>
    </row>
    <row r="161" spans="1:9" ht="13.5">
      <c r="A161" s="3"/>
      <c r="B161" s="4"/>
      <c r="D161" s="72"/>
      <c r="I161" s="3"/>
    </row>
    <row r="162" spans="1:10" ht="18.75">
      <c r="A162" s="1">
        <v>81</v>
      </c>
      <c r="B162" s="61" t="s">
        <v>514</v>
      </c>
      <c r="C162" s="1"/>
      <c r="D162" s="61" t="s">
        <v>508</v>
      </c>
      <c r="E162" s="3">
        <v>7</v>
      </c>
      <c r="F162" s="2" t="s">
        <v>572</v>
      </c>
      <c r="H162" s="62" t="s">
        <v>539</v>
      </c>
      <c r="I162" s="75">
        <v>5</v>
      </c>
      <c r="J162" s="2" t="s">
        <v>559</v>
      </c>
    </row>
    <row r="163" ht="13.5">
      <c r="B163" s="4"/>
    </row>
    <row r="164" ht="18.75">
      <c r="B164" s="42"/>
    </row>
    <row r="165" ht="13.5">
      <c r="B165" s="4"/>
    </row>
    <row r="166" ht="18.75">
      <c r="B166" s="42"/>
    </row>
    <row r="167" ht="13.5">
      <c r="B167" s="4"/>
    </row>
    <row r="168" ht="18.75">
      <c r="B168" s="42"/>
    </row>
    <row r="169" ht="13.5">
      <c r="B169" s="4"/>
    </row>
    <row r="170" ht="18.75">
      <c r="B170" s="42"/>
    </row>
    <row r="171" ht="13.5">
      <c r="B171" s="4"/>
    </row>
    <row r="172" ht="18.75">
      <c r="B172" s="42"/>
    </row>
    <row r="173" ht="13.5">
      <c r="B173" s="4"/>
    </row>
    <row r="174" ht="18.75">
      <c r="B174" s="42"/>
    </row>
    <row r="175" ht="13.5">
      <c r="B175" s="4"/>
    </row>
    <row r="176" ht="18.75">
      <c r="B176" s="42"/>
    </row>
    <row r="177" ht="13.5">
      <c r="B177" s="4"/>
    </row>
    <row r="178" ht="18.75">
      <c r="B178" s="42"/>
    </row>
    <row r="179" ht="13.5">
      <c r="B179" s="4"/>
    </row>
    <row r="180" ht="18.75">
      <c r="B180" s="42"/>
    </row>
    <row r="181" ht="13.5">
      <c r="B181" s="4"/>
    </row>
    <row r="182" ht="18.75">
      <c r="B182" s="42"/>
    </row>
    <row r="183" ht="13.5">
      <c r="B183" s="4"/>
    </row>
    <row r="184" ht="18.75">
      <c r="B184" s="42"/>
    </row>
    <row r="185" ht="13.5">
      <c r="B185" s="4"/>
    </row>
    <row r="186" ht="18.75">
      <c r="B186" s="42"/>
    </row>
    <row r="187" ht="13.5">
      <c r="B187" s="4"/>
    </row>
    <row r="188" ht="18.75">
      <c r="B188" s="42"/>
    </row>
    <row r="189" ht="13.5">
      <c r="B189" s="4"/>
    </row>
    <row r="190" ht="18.75">
      <c r="B190" s="42"/>
    </row>
    <row r="191" ht="13.5">
      <c r="B191" s="4"/>
    </row>
    <row r="192" ht="17.25">
      <c r="B192" s="43"/>
    </row>
    <row r="193" ht="13.5">
      <c r="B193" s="4"/>
    </row>
    <row r="194" ht="18.75">
      <c r="B194" s="42"/>
    </row>
    <row r="195" ht="13.5">
      <c r="B195" s="4"/>
    </row>
    <row r="196" ht="18.75">
      <c r="B196" s="42"/>
    </row>
    <row r="197" ht="13.5">
      <c r="B197" s="4"/>
    </row>
    <row r="198" ht="18.75">
      <c r="B198" s="42"/>
    </row>
    <row r="199" ht="13.5">
      <c r="B199" s="4"/>
    </row>
    <row r="200" ht="18.75">
      <c r="B200" s="42"/>
    </row>
    <row r="201" ht="13.5">
      <c r="B201" s="4"/>
    </row>
    <row r="202" ht="18.75">
      <c r="B202" s="44"/>
    </row>
    <row r="203" ht="13.5">
      <c r="B203" s="4"/>
    </row>
    <row r="204" ht="18.75">
      <c r="B204" s="42"/>
    </row>
    <row r="205" ht="13.5">
      <c r="B205" s="4"/>
    </row>
    <row r="206" ht="18.75">
      <c r="B206" s="42"/>
    </row>
    <row r="207" ht="13.5">
      <c r="B207" s="4"/>
    </row>
    <row r="208" ht="17.25">
      <c r="B208" s="43"/>
    </row>
    <row r="209" ht="13.5">
      <c r="B209" s="4"/>
    </row>
    <row r="210" ht="18.75">
      <c r="B210" s="42"/>
    </row>
    <row r="211" ht="13.5">
      <c r="B211" s="4"/>
    </row>
    <row r="212" ht="18.75">
      <c r="B212" s="42"/>
    </row>
    <row r="213" ht="13.5">
      <c r="B213" s="4"/>
    </row>
    <row r="214" ht="18.75">
      <c r="B214" s="42"/>
    </row>
    <row r="215" ht="13.5">
      <c r="B215" s="4"/>
    </row>
    <row r="216" ht="18.75">
      <c r="B216" s="42"/>
    </row>
    <row r="217" ht="13.5">
      <c r="B217" s="4"/>
    </row>
    <row r="218" ht="18.75">
      <c r="B218" s="42"/>
    </row>
    <row r="219" ht="13.5">
      <c r="B219" s="4"/>
    </row>
    <row r="220" ht="18.75">
      <c r="B220" s="42"/>
    </row>
    <row r="221" ht="13.5">
      <c r="B221" s="4"/>
    </row>
    <row r="222" ht="18.75">
      <c r="B222" s="42"/>
    </row>
    <row r="223" ht="13.5">
      <c r="B223" s="4"/>
    </row>
    <row r="224" ht="18.75">
      <c r="B224" s="42"/>
    </row>
    <row r="225" ht="13.5">
      <c r="B225" s="4"/>
    </row>
    <row r="226" ht="18.75">
      <c r="B226" s="42"/>
    </row>
    <row r="227" ht="13.5">
      <c r="B227" s="4"/>
    </row>
    <row r="228" ht="18.75">
      <c r="B228" s="42"/>
    </row>
    <row r="229" ht="13.5">
      <c r="B229" s="4"/>
    </row>
    <row r="230" ht="18.75">
      <c r="B230" s="42"/>
    </row>
    <row r="231" ht="13.5">
      <c r="B231" s="4"/>
    </row>
    <row r="232" ht="18.75">
      <c r="B232" s="42"/>
    </row>
    <row r="233" ht="13.5">
      <c r="B233" s="4"/>
    </row>
    <row r="234" ht="18.75">
      <c r="B234" s="42"/>
    </row>
    <row r="235" ht="13.5">
      <c r="B235" s="4"/>
    </row>
    <row r="236" ht="18.75">
      <c r="B236" s="42"/>
    </row>
    <row r="237" ht="13.5">
      <c r="B237" s="4"/>
    </row>
    <row r="238" ht="18.75">
      <c r="B238" s="42"/>
    </row>
    <row r="239" ht="13.5">
      <c r="B239" s="4"/>
    </row>
    <row r="240" ht="18.75">
      <c r="B240" s="42"/>
    </row>
    <row r="241" ht="13.5">
      <c r="B241" s="4"/>
    </row>
    <row r="242" ht="18.75">
      <c r="B242" s="42"/>
    </row>
    <row r="243" ht="13.5">
      <c r="B243" s="4"/>
    </row>
    <row r="244" ht="18.75">
      <c r="B244" s="42"/>
    </row>
    <row r="245" ht="13.5">
      <c r="B245" s="4"/>
    </row>
    <row r="246" ht="18.75">
      <c r="B246" s="42"/>
    </row>
    <row r="247" ht="13.5">
      <c r="B247" s="4"/>
    </row>
    <row r="248" ht="18.75">
      <c r="B248" s="42"/>
    </row>
    <row r="249" ht="13.5">
      <c r="B249" s="4"/>
    </row>
    <row r="250" ht="18.75">
      <c r="B250" s="42"/>
    </row>
    <row r="251" ht="13.5">
      <c r="B251" s="4"/>
    </row>
    <row r="252" ht="18.75">
      <c r="B252" s="42"/>
    </row>
    <row r="253" ht="13.5">
      <c r="B253" s="4"/>
    </row>
    <row r="254" ht="18.75">
      <c r="B254" s="42"/>
    </row>
    <row r="255" ht="13.5">
      <c r="B255" s="4"/>
    </row>
    <row r="256" ht="18.75">
      <c r="B256" s="42"/>
    </row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2015-08-31T01:27:46Z</cp:lastPrinted>
  <dcterms:created xsi:type="dcterms:W3CDTF">1998-10-18T23:17:38Z</dcterms:created>
  <dcterms:modified xsi:type="dcterms:W3CDTF">2015-09-15T00:43:59Z</dcterms:modified>
  <cp:category/>
  <cp:version/>
  <cp:contentType/>
  <cp:contentStatus/>
</cp:coreProperties>
</file>