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524" windowWidth="14028" windowHeight="9432" tabRatio="719" activeTab="0"/>
  </bookViews>
  <sheets>
    <sheet name="星取り表７２" sheetId="1" r:id="rId1"/>
    <sheet name="リーグ戦組合せ７２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  <sheet name="Sheet1" sheetId="7" r:id="rId7"/>
  </sheets>
  <definedNames>
    <definedName name="_xlnm.Print_Area" localSheetId="3">'決勝トーナメント印刷用'!$A$1:$T$79</definedName>
  </definedNames>
  <calcPr fullCalcOnLoad="1"/>
</workbook>
</file>

<file path=xl/sharedStrings.xml><?xml version="1.0" encoding="utf-8"?>
<sst xmlns="http://schemas.openxmlformats.org/spreadsheetml/2006/main" count="1256" uniqueCount="545">
  <si>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</si>
  <si>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</si>
  <si>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</si>
  <si>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</si>
  <si>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</si>
  <si>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</si>
  <si>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</si>
  <si>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</si>
  <si>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</si>
  <si>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</si>
  <si>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</si>
  <si>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</si>
  <si>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</si>
  <si>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</si>
  <si>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</si>
  <si>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</si>
  <si>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</si>
  <si>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</si>
  <si>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</si>
  <si>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</si>
  <si>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</si>
  <si>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</si>
  <si>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</si>
  <si>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</si>
  <si>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</si>
  <si>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</si>
  <si>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</si>
  <si>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</si>
  <si>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</si>
  <si>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</si>
  <si>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</si>
  <si>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</si>
  <si>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</si>
  <si>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</si>
  <si>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</si>
  <si>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</si>
  <si>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</si>
  <si>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</si>
  <si>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</si>
  <si>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</si>
  <si>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</si>
  <si>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</si>
  <si>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</si>
  <si>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</si>
  <si>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</si>
  <si>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</si>
  <si>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</si>
  <si>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</si>
  <si>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</si>
  <si>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</si>
  <si>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</si>
  <si>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</si>
  <si>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</si>
  <si>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</si>
  <si>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</si>
  <si>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</si>
  <si>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</si>
  <si>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</si>
  <si>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</si>
  <si>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</si>
  <si>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</si>
  <si>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</si>
  <si>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</si>
  <si>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</si>
  <si>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</si>
  <si>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</si>
  <si>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</si>
  <si>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</si>
  <si>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</si>
  <si>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</si>
  <si>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</si>
  <si>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</si>
  <si>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</si>
  <si>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</si>
  <si>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</si>
  <si>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</si>
  <si>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</si>
  <si>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</si>
  <si>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</si>
  <si>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</si>
  <si>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</si>
  <si>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G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</si>
  <si>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</si>
  <si>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</si>
  <si>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</si>
  <si>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</si>
  <si>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</si>
  <si>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</si>
  <si>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</si>
  <si>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</si>
  <si>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</si>
  <si>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</si>
  <si>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</si>
  <si>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</si>
  <si>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</si>
  <si>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</si>
  <si>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</si>
  <si>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</si>
  <si>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</si>
  <si>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</si>
  <si>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</si>
  <si>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</si>
  <si>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</si>
  <si>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</si>
  <si>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</si>
  <si>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</si>
  <si>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</si>
  <si>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</si>
  <si>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</si>
  <si>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</si>
  <si>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</si>
  <si>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</si>
  <si>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</si>
  <si>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</si>
  <si>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</si>
  <si>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</si>
  <si>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</si>
  <si>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</si>
  <si>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</si>
  <si>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</si>
  <si>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</si>
  <si>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</si>
  <si>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</si>
  <si>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</si>
  <si>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</si>
  <si>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</si>
  <si>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</si>
  <si>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</si>
  <si>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</si>
  <si>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</si>
  <si>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</si>
  <si>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</si>
  <si>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</si>
  <si>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</si>
  <si>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</si>
  <si>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</si>
  <si>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</si>
  <si>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</si>
  <si>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</si>
  <si>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</si>
  <si>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</si>
  <si>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</si>
  <si>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</si>
  <si>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</si>
  <si>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</si>
  <si>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</si>
  <si>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</si>
  <si>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</si>
  <si>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</si>
  <si>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</si>
  <si>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</si>
  <si>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</si>
  <si>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</si>
  <si>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</si>
  <si>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</si>
  <si>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</si>
  <si>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</si>
  <si>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</si>
  <si>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</si>
  <si>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</si>
  <si>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</si>
  <si>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</si>
  <si>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</si>
  <si>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</si>
  <si>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</si>
  <si>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</si>
  <si>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</si>
  <si>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</si>
  <si>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</si>
  <si>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</si>
  <si>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</si>
  <si>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</si>
  <si>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</si>
  <si>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</si>
  <si>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</si>
  <si>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</si>
  <si>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</si>
  <si>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</si>
  <si>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</si>
  <si>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</si>
  <si>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</si>
  <si>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</si>
  <si>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</si>
  <si>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</si>
  <si>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</si>
  <si>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</si>
  <si>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</si>
  <si>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</si>
  <si>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</si>
  <si>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</si>
  <si>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</si>
  <si>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</si>
  <si>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</si>
  <si>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</si>
  <si>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</si>
  <si>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</si>
  <si>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</si>
  <si>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</si>
  <si>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</si>
  <si>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</si>
  <si>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</si>
  <si>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</si>
  <si>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</si>
  <si>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</si>
  <si>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</si>
  <si>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</si>
  <si>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</si>
  <si>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</si>
  <si>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</si>
  <si>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</si>
  <si>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</si>
  <si>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</si>
  <si>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</si>
  <si>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</si>
  <si>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</si>
  <si>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</si>
  <si>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</si>
  <si>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</si>
  <si>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</si>
  <si>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</si>
  <si>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</si>
  <si>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</si>
  <si>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</si>
  <si>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</si>
  <si>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</si>
  <si>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</si>
  <si>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</si>
  <si>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</si>
  <si>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</si>
  <si>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</si>
  <si>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</si>
  <si>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</si>
  <si>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</si>
  <si>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</si>
  <si>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</si>
  <si>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</si>
  <si>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</si>
  <si>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</si>
  <si>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</si>
  <si>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</si>
  <si>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</si>
  <si>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</si>
  <si>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</si>
  <si>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</si>
  <si>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</si>
  <si>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</si>
  <si>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</si>
  <si>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</si>
  <si>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</si>
  <si>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</si>
  <si>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</si>
  <si>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</si>
  <si>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</si>
  <si>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</si>
  <si>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</si>
  <si>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</si>
  <si>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</si>
  <si>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</si>
  <si>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</si>
  <si>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</si>
  <si>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</si>
  <si>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</si>
  <si>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</si>
  <si>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</si>
  <si>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</si>
  <si>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</si>
  <si>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</si>
  <si>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</si>
  <si>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</si>
  <si>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</si>
  <si>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</si>
  <si>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</si>
  <si>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</si>
  <si>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</si>
  <si>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</si>
  <si>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</si>
  <si>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</si>
  <si>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</si>
  <si>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</si>
  <si>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</si>
  <si>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</si>
  <si>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</si>
  <si>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</si>
  <si>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</si>
  <si>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</si>
  <si>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</si>
  <si>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</si>
  <si>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</si>
  <si>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</si>
  <si>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</si>
  <si>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</si>
  <si>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</si>
  <si>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</si>
  <si>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</si>
  <si>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</si>
  <si>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</si>
  <si>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</si>
  <si>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</si>
  <si>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</si>
  <si>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</si>
  <si>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</si>
  <si>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</si>
  <si>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</si>
  <si>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</si>
  <si>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</si>
  <si>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</si>
  <si>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</si>
  <si>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</si>
  <si>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</si>
  <si>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</si>
  <si>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</si>
  <si>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</si>
  <si>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</si>
  <si>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</si>
  <si>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</si>
  <si>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</si>
  <si>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</si>
  <si>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</si>
  <si>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</si>
  <si>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</si>
  <si>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</si>
  <si>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2012/2/19</t>
  </si>
  <si>
    <t xml:space="preserve">２０１２年 </t>
  </si>
  <si>
    <t>スーパーリ－グ 　　                  　　　 第６回大会  　　　        　　Aブロック     　　              ２０１２</t>
  </si>
  <si>
    <t>表題９</t>
  </si>
  <si>
    <t>スーパーリ－グ 　　                  　　　 第６回大会  　　　        　　Ｂブロック     　　              ２０１２</t>
  </si>
  <si>
    <t>スーパーリ－グ 　　                  　　　 第６回大会  　　　        　　Ｃブロック     　　              ２０１２</t>
  </si>
  <si>
    <t>スーパーリ－グ 　　                  　　　 第６回大会  　　　        　　Ｄブロック     　　              ２０１２</t>
  </si>
  <si>
    <t>スーパーリ－グ 　　                  　　　 第６回大会  　　　        　　Ｅブロック     　　              ２０１２</t>
  </si>
  <si>
    <t>スーパーリ－グ 　　                  　　　 第６回大会  　　　        　　Ｆブロック     　　              ２０１２</t>
  </si>
  <si>
    <t>スーパーリ－グ 　　                  　　　 第６回大会  　　　        　　Ｇブロック     　　              ２０１２</t>
  </si>
  <si>
    <t>スーパーリ－グ 　　                  　　　 第６回大会  　　　        　　Ｈブロック     　　              ２０１２</t>
  </si>
  <si>
    <t>スーパーリ－グ 　　                  　　　 第６回大会  　　　        　　Ｉブロック     　　              ２０１２</t>
  </si>
  <si>
    <t>Ｉブロック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</si>
  <si>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</si>
  <si>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</si>
  <si>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</si>
  <si>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</si>
  <si>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</si>
  <si>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</si>
  <si>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</si>
  <si>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</si>
  <si>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</si>
  <si>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</si>
  <si>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</si>
  <si>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</si>
  <si>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Ｉ－１３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</si>
  <si>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</si>
  <si>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</si>
  <si>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</si>
  <si>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</si>
  <si>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</si>
  <si>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</si>
  <si>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</si>
  <si>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</si>
  <si>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</si>
  <si>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</si>
  <si>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</si>
  <si>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</si>
  <si>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</si>
  <si>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</si>
  <si>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</si>
  <si>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第６回　スーパーリ－グ決勝トーナメント表</t>
  </si>
  <si>
    <t>Ｉ１位</t>
  </si>
  <si>
    <t>Ｉ２位</t>
  </si>
  <si>
    <t>Ｉ３位</t>
  </si>
  <si>
    <t>Ｉ４位</t>
  </si>
  <si>
    <t>Ｉ５位</t>
  </si>
  <si>
    <t>Ｉ６位</t>
  </si>
  <si>
    <t>Ｉ７位</t>
  </si>
  <si>
    <t>Ｉ８位</t>
  </si>
  <si>
    <t>Ｇ２位</t>
  </si>
  <si>
    <t>Ｅ２位</t>
  </si>
  <si>
    <t>Ｂ２位</t>
  </si>
  <si>
    <t>Ｄ２位</t>
  </si>
  <si>
    <t>Ｅ１位</t>
  </si>
  <si>
    <t>Ｃ２位</t>
  </si>
  <si>
    <t>Ａ２位</t>
  </si>
  <si>
    <t>Ｆ２位</t>
  </si>
  <si>
    <t>Ｈ２位</t>
  </si>
  <si>
    <t>西田野球クラブ</t>
  </si>
  <si>
    <t>越中島ブレーブス</t>
  </si>
  <si>
    <t>カバラホークス</t>
  </si>
  <si>
    <t>ゼットタイガー</t>
  </si>
  <si>
    <t>高島エイト</t>
  </si>
  <si>
    <t>トゥールスジュニア</t>
  </si>
  <si>
    <t>八潮ドリームキッズ</t>
  </si>
  <si>
    <t>不動パイレーツ</t>
  </si>
  <si>
    <t>有馬スワローズ</t>
  </si>
  <si>
    <t>ヤングホークス</t>
  </si>
  <si>
    <t>葛飾アニマルズ</t>
  </si>
  <si>
    <t>荒川コンドル</t>
  </si>
  <si>
    <t>池雪ジュニアＳ</t>
  </si>
  <si>
    <t>東港オーシャン</t>
  </si>
  <si>
    <t>大雲寺スターズ</t>
  </si>
  <si>
    <t>大島中央</t>
  </si>
  <si>
    <t>淀四ライオンズ</t>
  </si>
  <si>
    <t>大森ファイターズ</t>
  </si>
  <si>
    <t>球友ジュニアーズ</t>
  </si>
  <si>
    <t>糀谷イーグルス</t>
  </si>
  <si>
    <t>出雲ライオンズ</t>
  </si>
  <si>
    <t>春日橋ファイターズ</t>
  </si>
  <si>
    <t>フレール</t>
  </si>
  <si>
    <t>レッドファイヤーズ</t>
  </si>
  <si>
    <t>金町ジャイアンツ</t>
  </si>
  <si>
    <t>ＬＣジュニア</t>
  </si>
  <si>
    <t>富士クラブ</t>
  </si>
  <si>
    <t>雑司ヶ谷ヤング</t>
  </si>
  <si>
    <t>大塚スネイクス</t>
  </si>
  <si>
    <t>駒込ベアーズ</t>
  </si>
  <si>
    <t>葛西ファイターズ</t>
  </si>
  <si>
    <t>南篠崎ランチャーズ</t>
  </si>
  <si>
    <t>船堀ダックスクラブ</t>
  </si>
  <si>
    <t>フェニックス</t>
  </si>
  <si>
    <t>落一アポロ</t>
  </si>
  <si>
    <t>羽沢フォースターズ</t>
  </si>
  <si>
    <t>新宿ドリーム</t>
  </si>
  <si>
    <t>山野Ｒイーグルス</t>
  </si>
  <si>
    <t>玉川</t>
  </si>
  <si>
    <t>砧南クラブ</t>
  </si>
  <si>
    <t>光が丘コメッツ</t>
  </si>
  <si>
    <t>高井戸東少年野球</t>
  </si>
  <si>
    <t>久我山イーグルス</t>
  </si>
  <si>
    <t>御殿山ファイターズ</t>
  </si>
  <si>
    <t>品川ツインバード</t>
  </si>
  <si>
    <t>品川Ｂレーシング</t>
  </si>
  <si>
    <t>旗の台クラブ</t>
  </si>
  <si>
    <t>品川レインボーズ</t>
  </si>
  <si>
    <t>中央バンディーズ</t>
  </si>
  <si>
    <t>日本橋ファイターズ</t>
  </si>
  <si>
    <t>中目黒イーグルス</t>
  </si>
  <si>
    <t>ブルースカイズ</t>
  </si>
  <si>
    <t>レッドサンズ</t>
  </si>
  <si>
    <t>駒込チャイルド</t>
  </si>
  <si>
    <t>文京パワーズ</t>
  </si>
  <si>
    <t>茗荷谷クラブ</t>
  </si>
  <si>
    <t>菊坂ファイヤーズ</t>
  </si>
  <si>
    <t>墨田スターズ</t>
  </si>
  <si>
    <t>鐘ヶ淵イーグルス</t>
  </si>
  <si>
    <t>ジャパンキングス</t>
  </si>
  <si>
    <t>オール麻布</t>
  </si>
  <si>
    <t>本村クラブ</t>
  </si>
  <si>
    <t>東王ジュニア</t>
  </si>
  <si>
    <t>ニュー愛宕</t>
  </si>
  <si>
    <t>フィールドキッズ</t>
  </si>
  <si>
    <t>青山イーグルス</t>
  </si>
  <si>
    <t>怒涛ジャガーズ</t>
  </si>
  <si>
    <t>ブラザースクラブ</t>
  </si>
  <si>
    <t>番町エンジェルス</t>
  </si>
  <si>
    <t>入谷レッズ</t>
  </si>
  <si>
    <t>アヤメＪｒ</t>
  </si>
  <si>
    <t>Ｇファイターズ</t>
  </si>
  <si>
    <t>○</t>
  </si>
  <si>
    <t>●</t>
  </si>
  <si>
    <t>●</t>
  </si>
  <si>
    <t>○</t>
  </si>
  <si>
    <t>○</t>
  </si>
  <si>
    <t>●</t>
  </si>
  <si>
    <t>○</t>
  </si>
  <si>
    <t>○</t>
  </si>
  <si>
    <t>●</t>
  </si>
  <si>
    <t>●</t>
  </si>
  <si>
    <t>○</t>
  </si>
  <si>
    <t>△</t>
  </si>
  <si>
    <t>△</t>
  </si>
  <si>
    <t>○</t>
  </si>
  <si>
    <t>●</t>
  </si>
  <si>
    <t>●</t>
  </si>
  <si>
    <t>○</t>
  </si>
  <si>
    <t>△</t>
  </si>
  <si>
    <t>○</t>
  </si>
  <si>
    <t>●</t>
  </si>
  <si>
    <t>○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</si>
  <si>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</si>
  <si>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</si>
  <si>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</si>
  <si>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</si>
  <si>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</si>
  <si>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</si>
  <si>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</si>
  <si>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</si>
  <si>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</si>
  <si>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</si>
  <si>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</si>
  <si>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</si>
  <si>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</si>
  <si>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</si>
  <si>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</si>
  <si>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</si>
  <si>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</si>
  <si>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</si>
  <si>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</si>
  <si>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</si>
  <si>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</si>
  <si>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</si>
  <si>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</si>
  <si>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</si>
  <si>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</si>
  <si>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</si>
  <si>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</si>
  <si>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</si>
  <si>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</si>
  <si>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</si>
  <si>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</si>
  <si>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</si>
  <si>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</si>
  <si>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</si>
  <si>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</si>
  <si>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</si>
  <si>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</si>
  <si>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</si>
  <si>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</si>
  <si>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</si>
  <si>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○</t>
  </si>
  <si>
    <t>●</t>
  </si>
  <si>
    <t>○</t>
  </si>
  <si>
    <t>●</t>
  </si>
  <si>
    <t>○</t>
  </si>
  <si>
    <t>●</t>
  </si>
  <si>
    <t>○</t>
  </si>
  <si>
    <t>○</t>
  </si>
  <si>
    <t>●</t>
  </si>
  <si>
    <t>残4</t>
  </si>
  <si>
    <t>△</t>
  </si>
  <si>
    <t>○</t>
  </si>
  <si>
    <t>○</t>
  </si>
  <si>
    <t>●</t>
  </si>
  <si>
    <t>残2</t>
  </si>
  <si>
    <t>残1</t>
  </si>
  <si>
    <t>●</t>
  </si>
  <si>
    <t>○</t>
  </si>
  <si>
    <t>●</t>
  </si>
  <si>
    <t>△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</si>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</sst>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22"/>
      <name val="ＭＳ Ｐ明朝"/>
      <family val="1"/>
    </font>
    <font>
      <u val="double"/>
      <sz val="16"/>
      <name val="ＭＳ Ｐ明朝"/>
      <family val="1"/>
    </font>
    <font>
      <b/>
      <sz val="11"/>
      <color indexed="9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Fill="1" applyAlignment="1">
      <alignment horizontal="distributed"/>
    </xf>
    <xf numFmtId="0" fontId="2" fillId="24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9" borderId="14" xfId="0" applyFont="1" applyFill="1" applyBorder="1" applyAlignment="1" quotePrefix="1">
      <alignment horizontal="distributed" vertical="center"/>
    </xf>
    <xf numFmtId="0" fontId="3" fillId="29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29" borderId="22" xfId="0" applyNumberFormat="1" applyFont="1" applyFill="1" applyBorder="1" applyAlignment="1" quotePrefix="1">
      <alignment horizontal="center" vertical="center"/>
    </xf>
    <xf numFmtId="176" fontId="3" fillId="29" borderId="21" xfId="0" applyNumberFormat="1" applyFont="1" applyFill="1" applyBorder="1" applyAlignment="1" quotePrefix="1">
      <alignment horizontal="center" vertical="center"/>
    </xf>
    <xf numFmtId="0" fontId="3" fillId="29" borderId="14" xfId="0" applyFont="1" applyFill="1" applyBorder="1" applyAlignment="1" quotePrefix="1">
      <alignment horizontal="center" vertical="distributed" textRotation="255"/>
    </xf>
    <xf numFmtId="0" fontId="3" fillId="29" borderId="23" xfId="0" applyFont="1" applyFill="1" applyBorder="1" applyAlignment="1" quotePrefix="1">
      <alignment horizontal="center" vertical="distributed" textRotation="255"/>
    </xf>
    <xf numFmtId="0" fontId="3" fillId="29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0" fontId="3" fillId="29" borderId="12" xfId="0" applyFont="1" applyFill="1" applyBorder="1" applyAlignment="1" quotePrefix="1">
      <alignment horizontal="distributed" vertical="center"/>
    </xf>
    <xf numFmtId="0" fontId="3" fillId="29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11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1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8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28" fillId="32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6" fontId="3" fillId="34" borderId="22" xfId="0" applyNumberFormat="1" applyFont="1" applyFill="1" applyBorder="1" applyAlignment="1" quotePrefix="1">
      <alignment horizontal="center" vertical="center"/>
    </xf>
    <xf numFmtId="176" fontId="3" fillId="34" borderId="21" xfId="0" applyNumberFormat="1" applyFont="1" applyFill="1" applyBorder="1" applyAlignment="1" quotePrefix="1">
      <alignment horizontal="center" vertical="center"/>
    </xf>
    <xf numFmtId="0" fontId="3" fillId="34" borderId="14" xfId="0" applyFont="1" applyFill="1" applyBorder="1" applyAlignment="1" quotePrefix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4" xfId="0" applyFont="1" applyFill="1" applyBorder="1" applyAlignment="1" quotePrefix="1">
      <alignment horizontal="center" vertical="distributed" textRotation="255"/>
    </xf>
    <xf numFmtId="0" fontId="3" fillId="34" borderId="23" xfId="0" applyFont="1" applyFill="1" applyBorder="1" applyAlignment="1" quotePrefix="1">
      <alignment horizontal="center" vertical="distributed" textRotation="255"/>
    </xf>
    <xf numFmtId="0" fontId="3" fillId="34" borderId="15" xfId="0" applyFont="1" applyFill="1" applyBorder="1" applyAlignment="1" quotePrefix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8"/>
  <sheetViews>
    <sheetView tabSelected="1" zoomScale="80" zoomScaleNormal="80" zoomScalePageLayoutView="0" workbookViewId="0" topLeftCell="B238">
      <selection activeCell="AF252" sqref="AF252"/>
    </sheetView>
  </sheetViews>
  <sheetFormatPr defaultColWidth="9.00390625" defaultRowHeight="13.5"/>
  <cols>
    <col min="1" max="1" width="4.00390625" style="5" bestFit="1" customWidth="1"/>
    <col min="2" max="2" width="18.625" style="5" customWidth="1"/>
    <col min="3" max="3" width="3.125" style="5" customWidth="1"/>
    <col min="4" max="4" width="1.625" style="5" customWidth="1"/>
    <col min="5" max="6" width="3.125" style="5" customWidth="1"/>
    <col min="7" max="7" width="1.625" style="5" customWidth="1"/>
    <col min="8" max="9" width="3.125" style="5" customWidth="1"/>
    <col min="10" max="10" width="1.625" style="5" customWidth="1"/>
    <col min="11" max="12" width="3.125" style="5" customWidth="1"/>
    <col min="13" max="13" width="1.625" style="5" customWidth="1"/>
    <col min="14" max="15" width="3.125" style="5" customWidth="1"/>
    <col min="16" max="16" width="1.625" style="5" customWidth="1"/>
    <col min="17" max="18" width="3.125" style="5" customWidth="1"/>
    <col min="19" max="19" width="1.625" style="5" customWidth="1"/>
    <col min="20" max="21" width="3.125" style="5" customWidth="1"/>
    <col min="22" max="22" width="1.625" style="5" customWidth="1"/>
    <col min="23" max="24" width="3.125" style="5" customWidth="1"/>
    <col min="25" max="25" width="1.625" style="5" customWidth="1"/>
    <col min="26" max="26" width="3.125" style="5" customWidth="1"/>
    <col min="27" max="33" width="6.625" style="5" customWidth="1"/>
    <col min="34" max="16384" width="9.00390625" style="5" customWidth="1"/>
  </cols>
  <sheetData>
    <row r="1" spans="2:26" ht="12.75">
      <c r="B1" s="11" t="str">
        <f>+データ１!$B$2</f>
        <v>2012/2/19</v>
      </c>
      <c r="C1" s="8" t="str">
        <f>+データ１!$B$4</f>
        <v>２０１２年 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33" ht="129.75" customHeight="1">
      <c r="B2" s="21" t="str">
        <f>+データ１!B6</f>
        <v>スーパーリ－グ 　　                  　　　 第６回大会  　　　        　　Aブロック     　　              ２０１２</v>
      </c>
      <c r="C2" s="100" t="str">
        <f>+IF(B3="","",+B3)</f>
        <v>大雲寺スターズ</v>
      </c>
      <c r="D2" s="101"/>
      <c r="E2" s="102"/>
      <c r="F2" s="100" t="str">
        <f>+IF(B5="","",+B5)</f>
        <v>怒涛ジャガーズ</v>
      </c>
      <c r="G2" s="101"/>
      <c r="H2" s="102"/>
      <c r="I2" s="107" t="str">
        <f>+IF(B7="","",+B7)</f>
        <v>中央バンディーズ</v>
      </c>
      <c r="J2" s="108"/>
      <c r="K2" s="109"/>
      <c r="L2" s="100" t="str">
        <f>+IF(B9="","",+B9)</f>
        <v>菊坂ファイヤーズ</v>
      </c>
      <c r="M2" s="101"/>
      <c r="N2" s="102"/>
      <c r="O2" s="100" t="str">
        <f>+IF(B11="","",+B11)</f>
        <v>不動パイレーツ</v>
      </c>
      <c r="P2" s="101"/>
      <c r="Q2" s="102"/>
      <c r="R2" s="107" t="str">
        <f>+IF(B13="","",+B13)</f>
        <v>大塚スネイクス</v>
      </c>
      <c r="S2" s="108"/>
      <c r="T2" s="109"/>
      <c r="U2" s="107" t="str">
        <f>+IF(B15="","",+B15)</f>
        <v>山野Ｒイーグルス</v>
      </c>
      <c r="V2" s="108"/>
      <c r="W2" s="109"/>
      <c r="X2" s="100" t="str">
        <f>+IF(B17="","",+B17)</f>
        <v>フレール</v>
      </c>
      <c r="Y2" s="101"/>
      <c r="Z2" s="102"/>
      <c r="AA2" s="22" t="s">
        <v>0</v>
      </c>
      <c r="AB2" s="15" t="s">
        <v>1</v>
      </c>
      <c r="AC2" s="15" t="s">
        <v>2</v>
      </c>
      <c r="AD2" s="13" t="s">
        <v>21</v>
      </c>
      <c r="AE2" s="14" t="s">
        <v>23</v>
      </c>
      <c r="AF2" s="14" t="s">
        <v>24</v>
      </c>
      <c r="AG2" s="13" t="s">
        <v>22</v>
      </c>
    </row>
    <row r="3" spans="1:33" ht="15.75" customHeight="1">
      <c r="A3" s="87">
        <v>1</v>
      </c>
      <c r="B3" s="88" t="str">
        <f>IF(データ２!B2="","",VLOOKUP(A3,データ２!$A$2:$B$144,2))</f>
        <v>大雲寺スターズ</v>
      </c>
      <c r="C3" s="114" t="s">
        <v>53</v>
      </c>
      <c r="D3" s="115"/>
      <c r="E3" s="116"/>
      <c r="F3" s="56"/>
      <c r="G3" s="57"/>
      <c r="H3" s="58"/>
      <c r="I3" s="62"/>
      <c r="J3" s="63"/>
      <c r="K3" s="64"/>
      <c r="L3" s="62"/>
      <c r="M3" s="63"/>
      <c r="N3" s="64"/>
      <c r="O3" s="62"/>
      <c r="P3" s="63"/>
      <c r="Q3" s="64"/>
      <c r="R3" s="62"/>
      <c r="S3" s="63"/>
      <c r="T3" s="64"/>
      <c r="U3" s="62"/>
      <c r="V3" s="63"/>
      <c r="W3" s="64"/>
      <c r="X3" s="62"/>
      <c r="Y3" s="63"/>
      <c r="Z3" s="64"/>
      <c r="AA3" s="103">
        <f>COUNTIF(C3:Z4,"○")</f>
        <v>1</v>
      </c>
      <c r="AB3" s="96">
        <f>COUNTIF(C3:Z4,"●")</f>
        <v>6</v>
      </c>
      <c r="AC3" s="96">
        <f>COUNTIF(C3:Z4,"△")</f>
        <v>0</v>
      </c>
      <c r="AD3" s="96">
        <f>+AA3*3+AC3*1</f>
        <v>3</v>
      </c>
      <c r="AE3" s="96">
        <f>+E4+H4+K4+N4+Q4+T4+W4+Z4</f>
        <v>71</v>
      </c>
      <c r="AF3" s="96">
        <f>+C4+F4+I4+L4+O4+R4+U4+X4</f>
        <v>26</v>
      </c>
      <c r="AG3" s="96">
        <v>7</v>
      </c>
    </row>
    <row r="4" spans="1:33" ht="15.75" customHeight="1">
      <c r="A4" s="87"/>
      <c r="B4" s="89"/>
      <c r="C4" s="117"/>
      <c r="D4" s="118"/>
      <c r="E4" s="119"/>
      <c r="F4" s="59">
        <v>12</v>
      </c>
      <c r="G4" s="60" t="s">
        <v>452</v>
      </c>
      <c r="H4" s="61">
        <v>8</v>
      </c>
      <c r="I4" s="65">
        <v>5</v>
      </c>
      <c r="J4" s="66" t="s">
        <v>453</v>
      </c>
      <c r="K4" s="67">
        <v>8</v>
      </c>
      <c r="L4" s="65">
        <v>1</v>
      </c>
      <c r="M4" s="66" t="s">
        <v>487</v>
      </c>
      <c r="N4" s="67">
        <v>16</v>
      </c>
      <c r="O4" s="65">
        <v>1</v>
      </c>
      <c r="P4" s="66" t="s">
        <v>457</v>
      </c>
      <c r="Q4" s="67">
        <v>13</v>
      </c>
      <c r="R4" s="65">
        <v>2</v>
      </c>
      <c r="S4" s="66" t="s">
        <v>518</v>
      </c>
      <c r="T4" s="67">
        <v>5</v>
      </c>
      <c r="U4" s="65">
        <v>2</v>
      </c>
      <c r="V4" s="66" t="s">
        <v>453</v>
      </c>
      <c r="W4" s="67">
        <v>8</v>
      </c>
      <c r="X4" s="65">
        <v>3</v>
      </c>
      <c r="Y4" s="66" t="s">
        <v>512</v>
      </c>
      <c r="Z4" s="67">
        <v>13</v>
      </c>
      <c r="AA4" s="104"/>
      <c r="AB4" s="97"/>
      <c r="AC4" s="97"/>
      <c r="AD4" s="97"/>
      <c r="AE4" s="97"/>
      <c r="AF4" s="97"/>
      <c r="AG4" s="97"/>
    </row>
    <row r="5" spans="1:33" ht="15.75" customHeight="1">
      <c r="A5" s="87">
        <v>2</v>
      </c>
      <c r="B5" s="88" t="str">
        <f>IF(データ２!B4="","",VLOOKUP(A5,データ２!$A$2:$B$144,2))</f>
        <v>怒涛ジャガーズ</v>
      </c>
      <c r="C5" s="62"/>
      <c r="D5" s="63"/>
      <c r="E5" s="64"/>
      <c r="F5" s="90" t="s">
        <v>53</v>
      </c>
      <c r="G5" s="91"/>
      <c r="H5" s="92"/>
      <c r="I5" s="56"/>
      <c r="J5" s="57"/>
      <c r="K5" s="58"/>
      <c r="L5" s="62"/>
      <c r="M5" s="63"/>
      <c r="N5" s="64"/>
      <c r="O5" s="62"/>
      <c r="P5" s="63"/>
      <c r="Q5" s="64"/>
      <c r="R5" s="62"/>
      <c r="S5" s="63"/>
      <c r="T5" s="64"/>
      <c r="U5" s="62"/>
      <c r="V5" s="63"/>
      <c r="W5" s="64"/>
      <c r="X5" s="62"/>
      <c r="Y5" s="63"/>
      <c r="Z5" s="64"/>
      <c r="AA5" s="103">
        <f>COUNTIF(C5:Z6,"○")</f>
        <v>1</v>
      </c>
      <c r="AB5" s="96">
        <f>COUNTIF(C5:Z6,"●")</f>
        <v>6</v>
      </c>
      <c r="AC5" s="96">
        <f>COUNTIF(C5:Z6,"△")</f>
        <v>0</v>
      </c>
      <c r="AD5" s="96">
        <f>+AA5*3+AC5*1</f>
        <v>3</v>
      </c>
      <c r="AE5" s="96">
        <f>+E6+H6+K6+N6+Q6+T6+W6+Z6</f>
        <v>76</v>
      </c>
      <c r="AF5" s="96">
        <f>+C6+F6+I6+L6+O6+R6+U6+X6</f>
        <v>35</v>
      </c>
      <c r="AG5" s="96">
        <v>8</v>
      </c>
    </row>
    <row r="6" spans="1:33" ht="15.75" customHeight="1">
      <c r="A6" s="87"/>
      <c r="B6" s="89"/>
      <c r="C6" s="65">
        <v>8</v>
      </c>
      <c r="D6" s="66" t="s">
        <v>526</v>
      </c>
      <c r="E6" s="67">
        <v>12</v>
      </c>
      <c r="F6" s="93"/>
      <c r="G6" s="94"/>
      <c r="H6" s="95"/>
      <c r="I6" s="59">
        <v>13</v>
      </c>
      <c r="J6" s="60" t="s">
        <v>477</v>
      </c>
      <c r="K6" s="61">
        <v>0</v>
      </c>
      <c r="L6" s="65">
        <v>3</v>
      </c>
      <c r="M6" s="66" t="s">
        <v>536</v>
      </c>
      <c r="N6" s="67">
        <v>13</v>
      </c>
      <c r="O6" s="65">
        <v>4</v>
      </c>
      <c r="P6" s="66" t="s">
        <v>478</v>
      </c>
      <c r="Q6" s="67">
        <v>20</v>
      </c>
      <c r="R6" s="65">
        <v>5</v>
      </c>
      <c r="S6" s="66" t="s">
        <v>511</v>
      </c>
      <c r="T6" s="67">
        <v>11</v>
      </c>
      <c r="U6" s="65">
        <v>2</v>
      </c>
      <c r="V6" s="66" t="s">
        <v>505</v>
      </c>
      <c r="W6" s="67">
        <v>6</v>
      </c>
      <c r="X6" s="65">
        <v>0</v>
      </c>
      <c r="Y6" s="66" t="s">
        <v>516</v>
      </c>
      <c r="Z6" s="67">
        <v>14</v>
      </c>
      <c r="AA6" s="104"/>
      <c r="AB6" s="97"/>
      <c r="AC6" s="97"/>
      <c r="AD6" s="97"/>
      <c r="AE6" s="97"/>
      <c r="AF6" s="97"/>
      <c r="AG6" s="97"/>
    </row>
    <row r="7" spans="1:33" ht="15.75" customHeight="1">
      <c r="A7" s="87">
        <v>3</v>
      </c>
      <c r="B7" s="105" t="str">
        <f>IF(データ２!B6="","",VLOOKUP(A7,データ２!$A$2:$B$144,2))</f>
        <v>中央バンディーズ</v>
      </c>
      <c r="C7" s="56"/>
      <c r="D7" s="57"/>
      <c r="E7" s="58"/>
      <c r="F7" s="62"/>
      <c r="G7" s="63"/>
      <c r="H7" s="64"/>
      <c r="I7" s="90" t="s">
        <v>53</v>
      </c>
      <c r="J7" s="91"/>
      <c r="K7" s="92"/>
      <c r="L7" s="62"/>
      <c r="M7" s="63"/>
      <c r="N7" s="64"/>
      <c r="O7" s="62"/>
      <c r="P7" s="63"/>
      <c r="Q7" s="64"/>
      <c r="R7" s="23" t="s">
        <v>55</v>
      </c>
      <c r="S7" s="24" t="s">
        <v>54</v>
      </c>
      <c r="T7" s="25">
        <v>3</v>
      </c>
      <c r="U7" s="56"/>
      <c r="V7" s="57"/>
      <c r="W7" s="58"/>
      <c r="X7" s="62"/>
      <c r="Y7" s="63"/>
      <c r="Z7" s="64"/>
      <c r="AA7" s="103">
        <f>COUNTIF(C7:Z8,"○")</f>
        <v>2</v>
      </c>
      <c r="AB7" s="96">
        <f>COUNTIF(C7:Z8,"●")</f>
        <v>4</v>
      </c>
      <c r="AC7" s="96">
        <f>COUNTIF(C7:Z8,"△")</f>
        <v>1</v>
      </c>
      <c r="AD7" s="96">
        <f>+AA7*3+AC7*1</f>
        <v>7</v>
      </c>
      <c r="AE7" s="96">
        <f>+E8+H8+K8+N8+Q8+T8+W8+Z8</f>
        <v>58</v>
      </c>
      <c r="AF7" s="96">
        <f>+C8+F8+I8+L8+O8+R8+U8+X8</f>
        <v>19</v>
      </c>
      <c r="AG7" s="96">
        <v>6</v>
      </c>
    </row>
    <row r="8" spans="1:33" ht="15.75" customHeight="1">
      <c r="A8" s="87"/>
      <c r="B8" s="106"/>
      <c r="C8" s="59">
        <v>8</v>
      </c>
      <c r="D8" s="60" t="s">
        <v>452</v>
      </c>
      <c r="E8" s="61">
        <v>5</v>
      </c>
      <c r="F8" s="65">
        <v>0</v>
      </c>
      <c r="G8" s="66" t="s">
        <v>478</v>
      </c>
      <c r="H8" s="67">
        <v>13</v>
      </c>
      <c r="I8" s="93"/>
      <c r="J8" s="94"/>
      <c r="K8" s="95"/>
      <c r="L8" s="65">
        <v>0</v>
      </c>
      <c r="M8" s="66" t="s">
        <v>457</v>
      </c>
      <c r="N8" s="67">
        <v>10</v>
      </c>
      <c r="O8" s="65">
        <v>1</v>
      </c>
      <c r="P8" s="66" t="s">
        <v>509</v>
      </c>
      <c r="Q8" s="67">
        <v>20</v>
      </c>
      <c r="R8" s="26"/>
      <c r="S8" s="27" t="s">
        <v>538</v>
      </c>
      <c r="T8" s="28"/>
      <c r="U8" s="59">
        <v>5</v>
      </c>
      <c r="V8" s="60" t="s">
        <v>491</v>
      </c>
      <c r="W8" s="61">
        <v>2</v>
      </c>
      <c r="X8" s="65">
        <v>5</v>
      </c>
      <c r="Y8" s="66" t="s">
        <v>467</v>
      </c>
      <c r="Z8" s="67">
        <v>8</v>
      </c>
      <c r="AA8" s="104"/>
      <c r="AB8" s="97"/>
      <c r="AC8" s="97"/>
      <c r="AD8" s="97"/>
      <c r="AE8" s="97"/>
      <c r="AF8" s="97"/>
      <c r="AG8" s="97"/>
    </row>
    <row r="9" spans="1:33" ht="15.75" customHeight="1">
      <c r="A9" s="87">
        <v>4</v>
      </c>
      <c r="B9" s="88" t="str">
        <f>IF(データ２!B8="","",VLOOKUP(A9,データ２!$A$2:$B$144,2))</f>
        <v>菊坂ファイヤーズ</v>
      </c>
      <c r="C9" s="56"/>
      <c r="D9" s="57"/>
      <c r="E9" s="58"/>
      <c r="F9" s="56"/>
      <c r="G9" s="57"/>
      <c r="H9" s="58"/>
      <c r="I9" s="56"/>
      <c r="J9" s="57"/>
      <c r="K9" s="58"/>
      <c r="L9" s="90" t="s">
        <v>53</v>
      </c>
      <c r="M9" s="91"/>
      <c r="N9" s="92"/>
      <c r="O9" s="56"/>
      <c r="P9" s="57"/>
      <c r="Q9" s="58"/>
      <c r="R9" s="56"/>
      <c r="S9" s="57"/>
      <c r="T9" s="58"/>
      <c r="U9" s="23" t="s">
        <v>55</v>
      </c>
      <c r="V9" s="24" t="s">
        <v>54</v>
      </c>
      <c r="W9" s="25">
        <v>21</v>
      </c>
      <c r="X9" s="62"/>
      <c r="Y9" s="63"/>
      <c r="Z9" s="64"/>
      <c r="AA9" s="103">
        <f>COUNTIF(C9:Z10,"○")</f>
        <v>5</v>
      </c>
      <c r="AB9" s="96">
        <f>COUNTIF(C9:Z10,"●")</f>
        <v>1</v>
      </c>
      <c r="AC9" s="96">
        <f>COUNTIF(C9:Z10,"△")</f>
        <v>1</v>
      </c>
      <c r="AD9" s="96">
        <f>+AA9*3+AC9*1</f>
        <v>16</v>
      </c>
      <c r="AE9" s="96">
        <f>+E10+H10+K10+N10+Q10+T10+W10+Z10</f>
        <v>23</v>
      </c>
      <c r="AF9" s="96">
        <f>+C10+F10+I10+L10+O10+R10+U10+X10</f>
        <v>68</v>
      </c>
      <c r="AG9" s="96">
        <v>2</v>
      </c>
    </row>
    <row r="10" spans="1:33" ht="15.75" customHeight="1">
      <c r="A10" s="87"/>
      <c r="B10" s="89"/>
      <c r="C10" s="59">
        <v>16</v>
      </c>
      <c r="D10" s="60" t="s">
        <v>488</v>
      </c>
      <c r="E10" s="61">
        <v>1</v>
      </c>
      <c r="F10" s="59">
        <v>13</v>
      </c>
      <c r="G10" s="60" t="s">
        <v>537</v>
      </c>
      <c r="H10" s="61">
        <v>3</v>
      </c>
      <c r="I10" s="59">
        <v>10</v>
      </c>
      <c r="J10" s="60" t="s">
        <v>458</v>
      </c>
      <c r="K10" s="61">
        <v>0</v>
      </c>
      <c r="L10" s="93"/>
      <c r="M10" s="94"/>
      <c r="N10" s="95"/>
      <c r="O10" s="59">
        <v>17</v>
      </c>
      <c r="P10" s="60" t="s">
        <v>452</v>
      </c>
      <c r="Q10" s="61">
        <v>7</v>
      </c>
      <c r="R10" s="59">
        <v>7</v>
      </c>
      <c r="S10" s="60" t="s">
        <v>452</v>
      </c>
      <c r="T10" s="61">
        <v>5</v>
      </c>
      <c r="U10" s="26"/>
      <c r="V10" s="27" t="s">
        <v>538</v>
      </c>
      <c r="W10" s="28"/>
      <c r="X10" s="65">
        <v>5</v>
      </c>
      <c r="Y10" s="66" t="s">
        <v>454</v>
      </c>
      <c r="Z10" s="67">
        <v>7</v>
      </c>
      <c r="AA10" s="104"/>
      <c r="AB10" s="97"/>
      <c r="AC10" s="97"/>
      <c r="AD10" s="97"/>
      <c r="AE10" s="97"/>
      <c r="AF10" s="97"/>
      <c r="AG10" s="97"/>
    </row>
    <row r="11" spans="1:33" ht="15.75" customHeight="1">
      <c r="A11" s="87">
        <v>5</v>
      </c>
      <c r="B11" s="88" t="str">
        <f>IF(データ２!B10="","",VLOOKUP(A11,データ２!$A$2:$B$144,2))</f>
        <v>不動パイレーツ</v>
      </c>
      <c r="C11" s="56"/>
      <c r="D11" s="57"/>
      <c r="E11" s="58"/>
      <c r="F11" s="56"/>
      <c r="G11" s="57"/>
      <c r="H11" s="58"/>
      <c r="I11" s="56"/>
      <c r="J11" s="57"/>
      <c r="K11" s="58"/>
      <c r="L11" s="62"/>
      <c r="M11" s="63"/>
      <c r="N11" s="64"/>
      <c r="O11" s="90" t="s">
        <v>53</v>
      </c>
      <c r="P11" s="91"/>
      <c r="Q11" s="92"/>
      <c r="R11" s="56"/>
      <c r="S11" s="57"/>
      <c r="T11" s="58"/>
      <c r="U11" s="56"/>
      <c r="V11" s="57"/>
      <c r="W11" s="58"/>
      <c r="X11" s="62"/>
      <c r="Y11" s="63"/>
      <c r="Z11" s="64"/>
      <c r="AA11" s="103">
        <f>COUNTIF(C11:Z12,"○")</f>
        <v>5</v>
      </c>
      <c r="AB11" s="96">
        <f>COUNTIF(C11:Z12,"●")</f>
        <v>2</v>
      </c>
      <c r="AC11" s="96">
        <f>COUNTIF(C11:Z12,"△")</f>
        <v>0</v>
      </c>
      <c r="AD11" s="96">
        <f>+AA11*3+AC11*1</f>
        <v>15</v>
      </c>
      <c r="AE11" s="96">
        <f>+E12+H12+K12+N12+Q12+T12+W12+Z12</f>
        <v>44</v>
      </c>
      <c r="AF11" s="96">
        <f>+C12+F12+I12+L12+O12+R12+U12+X12</f>
        <v>86</v>
      </c>
      <c r="AG11" s="96">
        <v>3</v>
      </c>
    </row>
    <row r="12" spans="1:33" ht="15.75" customHeight="1">
      <c r="A12" s="87"/>
      <c r="B12" s="89"/>
      <c r="C12" s="59">
        <v>13</v>
      </c>
      <c r="D12" s="60" t="s">
        <v>458</v>
      </c>
      <c r="E12" s="61">
        <v>1</v>
      </c>
      <c r="F12" s="59">
        <v>20</v>
      </c>
      <c r="G12" s="60" t="s">
        <v>477</v>
      </c>
      <c r="H12" s="61">
        <v>4</v>
      </c>
      <c r="I12" s="59">
        <v>20</v>
      </c>
      <c r="J12" s="60" t="s">
        <v>508</v>
      </c>
      <c r="K12" s="61">
        <v>1</v>
      </c>
      <c r="L12" s="65">
        <v>7</v>
      </c>
      <c r="M12" s="66" t="s">
        <v>453</v>
      </c>
      <c r="N12" s="67">
        <v>17</v>
      </c>
      <c r="O12" s="93"/>
      <c r="P12" s="94"/>
      <c r="Q12" s="95"/>
      <c r="R12" s="59">
        <v>7</v>
      </c>
      <c r="S12" s="60" t="s">
        <v>452</v>
      </c>
      <c r="T12" s="61">
        <v>5</v>
      </c>
      <c r="U12" s="59">
        <v>14</v>
      </c>
      <c r="V12" s="60" t="s">
        <v>459</v>
      </c>
      <c r="W12" s="61">
        <v>0</v>
      </c>
      <c r="X12" s="65">
        <v>5</v>
      </c>
      <c r="Y12" s="66" t="s">
        <v>478</v>
      </c>
      <c r="Z12" s="67">
        <v>16</v>
      </c>
      <c r="AA12" s="104"/>
      <c r="AB12" s="97"/>
      <c r="AC12" s="97"/>
      <c r="AD12" s="97"/>
      <c r="AE12" s="97"/>
      <c r="AF12" s="97"/>
      <c r="AG12" s="97"/>
    </row>
    <row r="13" spans="1:33" ht="15.75" customHeight="1">
      <c r="A13" s="87">
        <v>6</v>
      </c>
      <c r="B13" s="105" t="str">
        <f>IF(データ２!B12="","",VLOOKUP(A13,データ２!$A$2:$B$144,2))</f>
        <v>大塚スネイクス</v>
      </c>
      <c r="C13" s="56"/>
      <c r="D13" s="57"/>
      <c r="E13" s="58"/>
      <c r="F13" s="56"/>
      <c r="G13" s="57"/>
      <c r="H13" s="58"/>
      <c r="I13" s="23" t="s">
        <v>55</v>
      </c>
      <c r="J13" s="24" t="s">
        <v>54</v>
      </c>
      <c r="K13" s="25">
        <v>3</v>
      </c>
      <c r="L13" s="62"/>
      <c r="M13" s="63"/>
      <c r="N13" s="64"/>
      <c r="O13" s="62"/>
      <c r="P13" s="63"/>
      <c r="Q13" s="64"/>
      <c r="R13" s="90" t="s">
        <v>53</v>
      </c>
      <c r="S13" s="91"/>
      <c r="T13" s="92"/>
      <c r="U13" s="56"/>
      <c r="V13" s="57"/>
      <c r="W13" s="58"/>
      <c r="X13" s="56"/>
      <c r="Y13" s="57"/>
      <c r="Z13" s="58"/>
      <c r="AA13" s="103">
        <f>COUNTIF(C13:Z14,"○")</f>
        <v>4</v>
      </c>
      <c r="AB13" s="96">
        <f>COUNTIF(C13:Z14,"●")</f>
        <v>2</v>
      </c>
      <c r="AC13" s="96">
        <f>COUNTIF(C13:Z14,"△")</f>
        <v>1</v>
      </c>
      <c r="AD13" s="96">
        <f>+AA13*3+AC13*1</f>
        <v>13</v>
      </c>
      <c r="AE13" s="96">
        <f>+E14+H14+K14+N14+Q14+T14+W14+Z14</f>
        <v>27</v>
      </c>
      <c r="AF13" s="96">
        <f>+C14+F14+I14+L14+O14+R14+U14+X14</f>
        <v>40</v>
      </c>
      <c r="AG13" s="96">
        <v>4</v>
      </c>
    </row>
    <row r="14" spans="1:33" ht="15.75" customHeight="1">
      <c r="A14" s="87"/>
      <c r="B14" s="106"/>
      <c r="C14" s="59">
        <v>5</v>
      </c>
      <c r="D14" s="60" t="s">
        <v>519</v>
      </c>
      <c r="E14" s="61">
        <v>2</v>
      </c>
      <c r="F14" s="59">
        <v>11</v>
      </c>
      <c r="G14" s="60" t="s">
        <v>510</v>
      </c>
      <c r="H14" s="61">
        <v>5</v>
      </c>
      <c r="I14" s="26"/>
      <c r="J14" s="27" t="s">
        <v>538</v>
      </c>
      <c r="K14" s="28"/>
      <c r="L14" s="65">
        <v>5</v>
      </c>
      <c r="M14" s="66" t="s">
        <v>453</v>
      </c>
      <c r="N14" s="67">
        <v>7</v>
      </c>
      <c r="O14" s="65">
        <v>5</v>
      </c>
      <c r="P14" s="66" t="s">
        <v>453</v>
      </c>
      <c r="Q14" s="67">
        <v>7</v>
      </c>
      <c r="R14" s="93"/>
      <c r="S14" s="94"/>
      <c r="T14" s="95"/>
      <c r="U14" s="59">
        <v>7</v>
      </c>
      <c r="V14" s="60" t="s">
        <v>452</v>
      </c>
      <c r="W14" s="61">
        <v>0</v>
      </c>
      <c r="X14" s="59">
        <v>7</v>
      </c>
      <c r="Y14" s="60" t="s">
        <v>524</v>
      </c>
      <c r="Z14" s="61">
        <v>6</v>
      </c>
      <c r="AA14" s="104"/>
      <c r="AB14" s="97"/>
      <c r="AC14" s="97"/>
      <c r="AD14" s="97"/>
      <c r="AE14" s="97"/>
      <c r="AF14" s="97"/>
      <c r="AG14" s="97"/>
    </row>
    <row r="15" spans="1:33" ht="15.75" customHeight="1">
      <c r="A15" s="87">
        <v>7</v>
      </c>
      <c r="B15" s="105" t="str">
        <f>IF(データ２!B14="","",VLOOKUP(A15,データ２!$A$2:$B$144,2))</f>
        <v>山野Ｒイーグルス</v>
      </c>
      <c r="C15" s="56"/>
      <c r="D15" s="57"/>
      <c r="E15" s="58"/>
      <c r="F15" s="56"/>
      <c r="G15" s="57"/>
      <c r="H15" s="58"/>
      <c r="I15" s="62"/>
      <c r="J15" s="63"/>
      <c r="K15" s="64"/>
      <c r="L15" s="23" t="s">
        <v>55</v>
      </c>
      <c r="M15" s="24" t="s">
        <v>54</v>
      </c>
      <c r="N15" s="25">
        <v>21</v>
      </c>
      <c r="O15" s="62"/>
      <c r="P15" s="63"/>
      <c r="Q15" s="64"/>
      <c r="R15" s="62"/>
      <c r="S15" s="63"/>
      <c r="T15" s="64"/>
      <c r="U15" s="90" t="s">
        <v>53</v>
      </c>
      <c r="V15" s="91"/>
      <c r="W15" s="92"/>
      <c r="X15" s="62"/>
      <c r="Y15" s="63"/>
      <c r="Z15" s="64"/>
      <c r="AA15" s="103">
        <f>COUNTIF(C15:Z16,"○")</f>
        <v>2</v>
      </c>
      <c r="AB15" s="96">
        <f>COUNTIF(C15:Z16,"●")</f>
        <v>4</v>
      </c>
      <c r="AC15" s="96">
        <f>COUNTIF(C15:Z16,"△")</f>
        <v>1</v>
      </c>
      <c r="AD15" s="96">
        <f>+AA15*3+AC15*1</f>
        <v>7</v>
      </c>
      <c r="AE15" s="96">
        <f>+E16+H16+K16+N16+Q16+T16+W16+Z16</f>
        <v>38</v>
      </c>
      <c r="AF15" s="96">
        <f>+C16+F16+I16+L16+O16+R16+U16+X16</f>
        <v>17</v>
      </c>
      <c r="AG15" s="96">
        <v>5</v>
      </c>
    </row>
    <row r="16" spans="1:33" ht="15.75" customHeight="1">
      <c r="A16" s="87"/>
      <c r="B16" s="106"/>
      <c r="C16" s="59">
        <v>8</v>
      </c>
      <c r="D16" s="60" t="s">
        <v>525</v>
      </c>
      <c r="E16" s="61">
        <v>2</v>
      </c>
      <c r="F16" s="59">
        <v>6</v>
      </c>
      <c r="G16" s="60" t="s">
        <v>504</v>
      </c>
      <c r="H16" s="61">
        <v>2</v>
      </c>
      <c r="I16" s="65">
        <v>2</v>
      </c>
      <c r="J16" s="66" t="s">
        <v>492</v>
      </c>
      <c r="K16" s="67">
        <v>5</v>
      </c>
      <c r="L16" s="26"/>
      <c r="M16" s="27" t="s">
        <v>538</v>
      </c>
      <c r="N16" s="28"/>
      <c r="O16" s="65">
        <v>0</v>
      </c>
      <c r="P16" s="66" t="s">
        <v>460</v>
      </c>
      <c r="Q16" s="67">
        <v>14</v>
      </c>
      <c r="R16" s="65">
        <v>0</v>
      </c>
      <c r="S16" s="66" t="s">
        <v>454</v>
      </c>
      <c r="T16" s="67">
        <v>7</v>
      </c>
      <c r="U16" s="93"/>
      <c r="V16" s="94"/>
      <c r="W16" s="95"/>
      <c r="X16" s="65">
        <v>1</v>
      </c>
      <c r="Y16" s="66" t="s">
        <v>498</v>
      </c>
      <c r="Z16" s="67">
        <v>8</v>
      </c>
      <c r="AA16" s="104"/>
      <c r="AB16" s="97"/>
      <c r="AC16" s="97"/>
      <c r="AD16" s="97"/>
      <c r="AE16" s="97"/>
      <c r="AF16" s="97"/>
      <c r="AG16" s="97"/>
    </row>
    <row r="17" spans="1:33" ht="15.75" customHeight="1">
      <c r="A17" s="87">
        <v>8</v>
      </c>
      <c r="B17" s="88" t="str">
        <f>IF(データ２!B16="","",VLOOKUP(A17,データ２!$A$2:$B$144,2))</f>
        <v>フレール</v>
      </c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7"/>
      <c r="Q17" s="58"/>
      <c r="R17" s="62"/>
      <c r="S17" s="63"/>
      <c r="T17" s="64"/>
      <c r="U17" s="56"/>
      <c r="V17" s="57"/>
      <c r="W17" s="58"/>
      <c r="X17" s="90" t="s">
        <v>53</v>
      </c>
      <c r="Y17" s="91"/>
      <c r="Z17" s="92"/>
      <c r="AA17" s="103">
        <f>COUNTIF(C17:Z18,"○")</f>
        <v>6</v>
      </c>
      <c r="AB17" s="96">
        <f>COUNTIF(C17:Z18,"●")</f>
        <v>1</v>
      </c>
      <c r="AC17" s="96">
        <f>COUNTIF(C17:Z18,"△")</f>
        <v>0</v>
      </c>
      <c r="AD17" s="96">
        <f>+AA17*3+AC17*1</f>
        <v>18</v>
      </c>
      <c r="AE17" s="96">
        <f>+E18+H18+K18+N18+Q18+T18+W18+Z18</f>
        <v>26</v>
      </c>
      <c r="AF17" s="96">
        <f>+C18+F18+I18+L18+O18+R18+U18+X18</f>
        <v>72</v>
      </c>
      <c r="AG17" s="98">
        <v>1</v>
      </c>
    </row>
    <row r="18" spans="1:33" ht="15.75" customHeight="1">
      <c r="A18" s="87"/>
      <c r="B18" s="89"/>
      <c r="C18" s="59">
        <v>13</v>
      </c>
      <c r="D18" s="60" t="s">
        <v>513</v>
      </c>
      <c r="E18" s="61">
        <v>3</v>
      </c>
      <c r="F18" s="59">
        <v>14</v>
      </c>
      <c r="G18" s="60" t="s">
        <v>517</v>
      </c>
      <c r="H18" s="61">
        <v>0</v>
      </c>
      <c r="I18" s="59">
        <v>8</v>
      </c>
      <c r="J18" s="60" t="s">
        <v>468</v>
      </c>
      <c r="K18" s="61">
        <v>5</v>
      </c>
      <c r="L18" s="59">
        <v>7</v>
      </c>
      <c r="M18" s="60" t="s">
        <v>455</v>
      </c>
      <c r="N18" s="61">
        <v>5</v>
      </c>
      <c r="O18" s="59">
        <v>16</v>
      </c>
      <c r="P18" s="60" t="s">
        <v>477</v>
      </c>
      <c r="Q18" s="61">
        <v>5</v>
      </c>
      <c r="R18" s="65">
        <v>6</v>
      </c>
      <c r="S18" s="66" t="s">
        <v>453</v>
      </c>
      <c r="T18" s="67">
        <v>7</v>
      </c>
      <c r="U18" s="59">
        <v>8</v>
      </c>
      <c r="V18" s="60" t="s">
        <v>499</v>
      </c>
      <c r="W18" s="61">
        <v>1</v>
      </c>
      <c r="X18" s="93"/>
      <c r="Y18" s="94"/>
      <c r="Z18" s="95"/>
      <c r="AA18" s="104"/>
      <c r="AB18" s="97"/>
      <c r="AC18" s="97"/>
      <c r="AD18" s="97"/>
      <c r="AE18" s="97"/>
      <c r="AF18" s="97"/>
      <c r="AG18" s="99"/>
    </row>
    <row r="19" spans="1:30" ht="13.5" customHeight="1">
      <c r="A19" s="10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>
        <f>SUM(AA3:AA18)</f>
        <v>26</v>
      </c>
      <c r="AB19" s="17">
        <f>SUM(AB3:AB18)</f>
        <v>26</v>
      </c>
      <c r="AC19" s="17">
        <f>SUM(AC3:AC18)</f>
        <v>4</v>
      </c>
      <c r="AD19" s="80" t="s">
        <v>527</v>
      </c>
    </row>
    <row r="20" spans="1:29" ht="13.5" customHeight="1">
      <c r="A20" s="10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/>
      <c r="AB20" s="17"/>
      <c r="AC20" s="17"/>
    </row>
    <row r="21" spans="1:29" ht="13.5" customHeight="1">
      <c r="A21" s="10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7"/>
      <c r="AB21" s="17"/>
      <c r="AC21" s="17"/>
    </row>
    <row r="22" spans="1:29" ht="13.5" customHeight="1">
      <c r="A22" s="10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7"/>
      <c r="AB22" s="17"/>
      <c r="AC22" s="17"/>
    </row>
    <row r="23" spans="1:29" ht="13.5" customHeight="1">
      <c r="A23" s="10"/>
      <c r="B23" s="1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7"/>
      <c r="AB23" s="17"/>
      <c r="AC23" s="17"/>
    </row>
    <row r="24" spans="1:29" ht="13.5" customHeight="1">
      <c r="A24" s="10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  <c r="AB24" s="17"/>
      <c r="AC24" s="17"/>
    </row>
    <row r="25" spans="1:29" ht="13.5" customHeight="1">
      <c r="A25" s="10"/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7"/>
      <c r="AB25" s="17"/>
      <c r="AC25" s="17"/>
    </row>
    <row r="26" spans="1:29" ht="13.5" customHeight="1">
      <c r="A26" s="10"/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  <c r="AB26" s="17"/>
      <c r="AC26" s="17"/>
    </row>
    <row r="27" spans="1:29" ht="13.5" customHeight="1">
      <c r="A27" s="10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  <c r="AB27" s="17"/>
      <c r="AC27" s="17"/>
    </row>
    <row r="28" spans="1:29" ht="13.5" customHeight="1">
      <c r="A28" s="10"/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7"/>
      <c r="AB28" s="17"/>
      <c r="AC28" s="17"/>
    </row>
    <row r="29" spans="1:29" ht="13.5" customHeight="1">
      <c r="A29" s="10"/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7"/>
      <c r="AB29" s="17"/>
      <c r="AC29" s="17"/>
    </row>
    <row r="30" spans="2:26" ht="12.75">
      <c r="B30" s="11" t="str">
        <f>+データ１!$B$2</f>
        <v>2012/2/19</v>
      </c>
      <c r="C30" s="8" t="str">
        <f>+データ１!$B$4</f>
        <v>２０１２年 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3" ht="129.75" customHeight="1">
      <c r="B31" s="12" t="str">
        <f>+データ１!B8</f>
        <v>スーパーリ－グ 　　                  　　　 第６回大会  　　　        　　Ｂブロック     　　              ２０１２</v>
      </c>
      <c r="C31" s="100" t="str">
        <f>+IF(B32="","",+B32)</f>
        <v>番町エンジェルス</v>
      </c>
      <c r="D31" s="101"/>
      <c r="E31" s="102"/>
      <c r="F31" s="100" t="str">
        <f>+IF(B34="","",+B34)</f>
        <v>アヤメＪｒ</v>
      </c>
      <c r="G31" s="101"/>
      <c r="H31" s="102"/>
      <c r="I31" s="100" t="str">
        <f>+IF(B36="","",+B36)</f>
        <v>八潮ドリームキッズ</v>
      </c>
      <c r="J31" s="101"/>
      <c r="K31" s="102"/>
      <c r="L31" s="100" t="str">
        <f>+IF(B38="","",+B38)</f>
        <v>入谷レッズ</v>
      </c>
      <c r="M31" s="101"/>
      <c r="N31" s="102"/>
      <c r="O31" s="107" t="str">
        <f>+IF(B40="","",+B40)</f>
        <v>光が丘コメッツ</v>
      </c>
      <c r="P31" s="108"/>
      <c r="Q31" s="109"/>
      <c r="R31" s="100" t="str">
        <f>+IF(B42="","",+B42)</f>
        <v>池雪ジュニアＳ</v>
      </c>
      <c r="S31" s="101"/>
      <c r="T31" s="102"/>
      <c r="U31" s="100" t="str">
        <f>+IF(B44="","",+B44)</f>
        <v>中目黒イーグルス</v>
      </c>
      <c r="V31" s="101"/>
      <c r="W31" s="102"/>
      <c r="X31" s="107" t="str">
        <f>+IF(B46="","",+B46)</f>
        <v>駒込チャイルド</v>
      </c>
      <c r="Y31" s="108"/>
      <c r="Z31" s="109"/>
      <c r="AA31" s="15" t="s">
        <v>0</v>
      </c>
      <c r="AB31" s="15" t="s">
        <v>1</v>
      </c>
      <c r="AC31" s="15" t="s">
        <v>2</v>
      </c>
      <c r="AD31" s="13" t="s">
        <v>21</v>
      </c>
      <c r="AE31" s="14" t="s">
        <v>23</v>
      </c>
      <c r="AF31" s="14" t="s">
        <v>24</v>
      </c>
      <c r="AG31" s="13" t="s">
        <v>22</v>
      </c>
    </row>
    <row r="32" spans="1:33" ht="15.75" customHeight="1">
      <c r="A32" s="87">
        <v>9</v>
      </c>
      <c r="B32" s="110" t="str">
        <f>IF(データ２!B18="","",VLOOKUP(A32,データ２!$A$2:$B$144,2))</f>
        <v>番町エンジェルス</v>
      </c>
      <c r="C32" s="90" t="s">
        <v>53</v>
      </c>
      <c r="D32" s="91"/>
      <c r="E32" s="92"/>
      <c r="F32" s="56"/>
      <c r="G32" s="57"/>
      <c r="H32" s="58"/>
      <c r="I32" s="56"/>
      <c r="J32" s="57"/>
      <c r="K32" s="58"/>
      <c r="L32" s="56"/>
      <c r="M32" s="57"/>
      <c r="N32" s="58"/>
      <c r="O32" s="56"/>
      <c r="P32" s="57"/>
      <c r="Q32" s="58"/>
      <c r="R32" s="56"/>
      <c r="S32" s="57"/>
      <c r="T32" s="58"/>
      <c r="U32" s="62"/>
      <c r="V32" s="63"/>
      <c r="W32" s="64"/>
      <c r="X32" s="56"/>
      <c r="Y32" s="57"/>
      <c r="Z32" s="58"/>
      <c r="AA32" s="96">
        <f>COUNTIF(C32:Z33,"○")</f>
        <v>6</v>
      </c>
      <c r="AB32" s="96">
        <f>COUNTIF(C32:Z33,"●")</f>
        <v>1</v>
      </c>
      <c r="AC32" s="96">
        <f>COUNTIF(C32:Z33,"△")</f>
        <v>0</v>
      </c>
      <c r="AD32" s="96">
        <f>+AA32*3+AC32*1</f>
        <v>18</v>
      </c>
      <c r="AE32" s="96">
        <f>+E33+H33+K33+N33+Q33+T33+W33+Z33</f>
        <v>22</v>
      </c>
      <c r="AF32" s="96">
        <f>+C33+F33+I33+L33+O33+R33+U33+X33</f>
        <v>55</v>
      </c>
      <c r="AG32" s="98">
        <v>1</v>
      </c>
    </row>
    <row r="33" spans="1:33" ht="15.75" customHeight="1">
      <c r="A33" s="87"/>
      <c r="B33" s="111"/>
      <c r="C33" s="93"/>
      <c r="D33" s="94"/>
      <c r="E33" s="95"/>
      <c r="F33" s="59">
        <v>9</v>
      </c>
      <c r="G33" s="60" t="s">
        <v>452</v>
      </c>
      <c r="H33" s="61">
        <v>4</v>
      </c>
      <c r="I33" s="59">
        <v>10</v>
      </c>
      <c r="J33" s="60" t="s">
        <v>537</v>
      </c>
      <c r="K33" s="61">
        <v>0</v>
      </c>
      <c r="L33" s="59">
        <v>17</v>
      </c>
      <c r="M33" s="60" t="s">
        <v>499</v>
      </c>
      <c r="N33" s="61">
        <v>2</v>
      </c>
      <c r="O33" s="59">
        <v>4</v>
      </c>
      <c r="P33" s="60" t="s">
        <v>495</v>
      </c>
      <c r="Q33" s="61">
        <v>3</v>
      </c>
      <c r="R33" s="59">
        <v>4</v>
      </c>
      <c r="S33" s="60" t="s">
        <v>452</v>
      </c>
      <c r="T33" s="61">
        <v>3</v>
      </c>
      <c r="U33" s="65">
        <v>5</v>
      </c>
      <c r="V33" s="66" t="s">
        <v>457</v>
      </c>
      <c r="W33" s="67">
        <v>9</v>
      </c>
      <c r="X33" s="59">
        <v>6</v>
      </c>
      <c r="Y33" s="60" t="s">
        <v>452</v>
      </c>
      <c r="Z33" s="61">
        <v>1</v>
      </c>
      <c r="AA33" s="97"/>
      <c r="AB33" s="97"/>
      <c r="AC33" s="97"/>
      <c r="AD33" s="97"/>
      <c r="AE33" s="97"/>
      <c r="AF33" s="97"/>
      <c r="AG33" s="99"/>
    </row>
    <row r="34" spans="1:33" ht="15.75" customHeight="1">
      <c r="A34" s="87">
        <v>10</v>
      </c>
      <c r="B34" s="110" t="str">
        <f>IF(データ２!B20="","",VLOOKUP(A34,データ２!$A$2:$B$144,2))</f>
        <v>アヤメＪｒ</v>
      </c>
      <c r="C34" s="62"/>
      <c r="D34" s="63"/>
      <c r="E34" s="64"/>
      <c r="F34" s="90" t="s">
        <v>53</v>
      </c>
      <c r="G34" s="91"/>
      <c r="H34" s="92"/>
      <c r="I34" s="74"/>
      <c r="J34" s="75"/>
      <c r="K34" s="76"/>
      <c r="L34" s="56"/>
      <c r="M34" s="57"/>
      <c r="N34" s="58"/>
      <c r="O34" s="56"/>
      <c r="P34" s="57"/>
      <c r="Q34" s="58"/>
      <c r="R34" s="56"/>
      <c r="S34" s="57"/>
      <c r="T34" s="58"/>
      <c r="U34" s="56"/>
      <c r="V34" s="57"/>
      <c r="W34" s="58"/>
      <c r="X34" s="81"/>
      <c r="Y34" s="82"/>
      <c r="Z34" s="83"/>
      <c r="AA34" s="96">
        <f>COUNTIF(C34:Z35,"○")</f>
        <v>4</v>
      </c>
      <c r="AB34" s="96">
        <f>COUNTIF(C34:Z35,"●")</f>
        <v>1</v>
      </c>
      <c r="AC34" s="96">
        <f>COUNTIF(C34:Z35,"△")</f>
        <v>2</v>
      </c>
      <c r="AD34" s="96">
        <f>+AA34*3+AC34*1</f>
        <v>14</v>
      </c>
      <c r="AE34" s="96">
        <f>+E35+H35+K35+N35+Q35+T35+W35+Z35</f>
        <v>35</v>
      </c>
      <c r="AF34" s="96">
        <f>+C35+F35+I35+L35+O35+R35+U35+X35</f>
        <v>43</v>
      </c>
      <c r="AG34" s="96">
        <v>2</v>
      </c>
    </row>
    <row r="35" spans="1:33" ht="15.75" customHeight="1">
      <c r="A35" s="87"/>
      <c r="B35" s="111"/>
      <c r="C35" s="65">
        <v>4</v>
      </c>
      <c r="D35" s="66" t="s">
        <v>453</v>
      </c>
      <c r="E35" s="67">
        <v>9</v>
      </c>
      <c r="F35" s="93"/>
      <c r="G35" s="94"/>
      <c r="H35" s="95"/>
      <c r="I35" s="77">
        <v>3</v>
      </c>
      <c r="J35" s="78" t="s">
        <v>464</v>
      </c>
      <c r="K35" s="79">
        <v>3</v>
      </c>
      <c r="L35" s="59">
        <v>12</v>
      </c>
      <c r="M35" s="60" t="s">
        <v>517</v>
      </c>
      <c r="N35" s="61">
        <v>8</v>
      </c>
      <c r="O35" s="59">
        <v>5</v>
      </c>
      <c r="P35" s="60" t="s">
        <v>539</v>
      </c>
      <c r="Q35" s="61">
        <v>4</v>
      </c>
      <c r="R35" s="59">
        <v>8</v>
      </c>
      <c r="S35" s="60" t="s">
        <v>508</v>
      </c>
      <c r="T35" s="61">
        <v>6</v>
      </c>
      <c r="U35" s="59">
        <v>7</v>
      </c>
      <c r="V35" s="60" t="s">
        <v>452</v>
      </c>
      <c r="W35" s="61">
        <v>1</v>
      </c>
      <c r="X35" s="84">
        <v>4</v>
      </c>
      <c r="Y35" s="85" t="s">
        <v>463</v>
      </c>
      <c r="Z35" s="86">
        <v>4</v>
      </c>
      <c r="AA35" s="97"/>
      <c r="AB35" s="97"/>
      <c r="AC35" s="97"/>
      <c r="AD35" s="97"/>
      <c r="AE35" s="97"/>
      <c r="AF35" s="97"/>
      <c r="AG35" s="97"/>
    </row>
    <row r="36" spans="1:33" ht="15.75" customHeight="1">
      <c r="A36" s="87">
        <v>11</v>
      </c>
      <c r="B36" s="110" t="str">
        <f>IF(データ２!B22="","",VLOOKUP(A36,データ２!$A$2:$B$144,2))</f>
        <v>八潮ドリームキッズ</v>
      </c>
      <c r="C36" s="62"/>
      <c r="D36" s="63"/>
      <c r="E36" s="64"/>
      <c r="F36" s="74"/>
      <c r="G36" s="75"/>
      <c r="H36" s="76"/>
      <c r="I36" s="90" t="s">
        <v>53</v>
      </c>
      <c r="J36" s="91"/>
      <c r="K36" s="92"/>
      <c r="L36" s="56"/>
      <c r="M36" s="57"/>
      <c r="N36" s="58"/>
      <c r="O36" s="62"/>
      <c r="P36" s="63"/>
      <c r="Q36" s="64"/>
      <c r="R36" s="62"/>
      <c r="S36" s="63"/>
      <c r="T36" s="64"/>
      <c r="U36" s="56"/>
      <c r="V36" s="57"/>
      <c r="W36" s="58"/>
      <c r="X36" s="62"/>
      <c r="Y36" s="63"/>
      <c r="Z36" s="64"/>
      <c r="AA36" s="96">
        <f>COUNTIF(C36:Z37,"○")</f>
        <v>2</v>
      </c>
      <c r="AB36" s="96">
        <f>COUNTIF(C36:Z37,"●")</f>
        <v>4</v>
      </c>
      <c r="AC36" s="96">
        <f>COUNTIF(C36:Z37,"△")</f>
        <v>1</v>
      </c>
      <c r="AD36" s="96">
        <f>+AA36*3+AC36*1</f>
        <v>7</v>
      </c>
      <c r="AE36" s="96">
        <f>+E37+H37+K37+N37+Q37+T37+W37+Z37</f>
        <v>45</v>
      </c>
      <c r="AF36" s="96">
        <f>+C37+F37+I37+L37+O37+R37+U37+X37</f>
        <v>27</v>
      </c>
      <c r="AG36" s="98">
        <v>7</v>
      </c>
    </row>
    <row r="37" spans="1:33" ht="15.75" customHeight="1">
      <c r="A37" s="87"/>
      <c r="B37" s="111"/>
      <c r="C37" s="65">
        <v>0</v>
      </c>
      <c r="D37" s="66" t="s">
        <v>536</v>
      </c>
      <c r="E37" s="67">
        <v>10</v>
      </c>
      <c r="F37" s="77">
        <v>3</v>
      </c>
      <c r="G37" s="78" t="s">
        <v>464</v>
      </c>
      <c r="H37" s="79">
        <v>3</v>
      </c>
      <c r="I37" s="93"/>
      <c r="J37" s="94"/>
      <c r="K37" s="95"/>
      <c r="L37" s="59">
        <v>9</v>
      </c>
      <c r="M37" s="60" t="s">
        <v>520</v>
      </c>
      <c r="N37" s="61">
        <v>5</v>
      </c>
      <c r="O37" s="65">
        <v>0</v>
      </c>
      <c r="P37" s="66" t="s">
        <v>461</v>
      </c>
      <c r="Q37" s="67">
        <v>8</v>
      </c>
      <c r="R37" s="65">
        <v>2</v>
      </c>
      <c r="S37" s="66" t="s">
        <v>514</v>
      </c>
      <c r="T37" s="67">
        <v>8</v>
      </c>
      <c r="U37" s="59">
        <v>7</v>
      </c>
      <c r="V37" s="60" t="s">
        <v>452</v>
      </c>
      <c r="W37" s="61">
        <v>3</v>
      </c>
      <c r="X37" s="65">
        <v>6</v>
      </c>
      <c r="Y37" s="66" t="s">
        <v>502</v>
      </c>
      <c r="Z37" s="67">
        <v>8</v>
      </c>
      <c r="AA37" s="97"/>
      <c r="AB37" s="97"/>
      <c r="AC37" s="97"/>
      <c r="AD37" s="97"/>
      <c r="AE37" s="97"/>
      <c r="AF37" s="97"/>
      <c r="AG37" s="99"/>
    </row>
    <row r="38" spans="1:33" ht="15.75" customHeight="1">
      <c r="A38" s="87">
        <v>12</v>
      </c>
      <c r="B38" s="110" t="str">
        <f>IF(データ２!B24="","",VLOOKUP(A38,データ２!$A$2:$B$144,2))</f>
        <v>入谷レッズ</v>
      </c>
      <c r="C38" s="62"/>
      <c r="D38" s="63"/>
      <c r="E38" s="64"/>
      <c r="F38" s="62"/>
      <c r="G38" s="63"/>
      <c r="H38" s="64"/>
      <c r="I38" s="62"/>
      <c r="J38" s="63"/>
      <c r="K38" s="64"/>
      <c r="L38" s="90" t="s">
        <v>53</v>
      </c>
      <c r="M38" s="91"/>
      <c r="N38" s="92"/>
      <c r="O38" s="62"/>
      <c r="P38" s="63"/>
      <c r="Q38" s="64"/>
      <c r="R38" s="68"/>
      <c r="S38" s="69"/>
      <c r="T38" s="70"/>
      <c r="U38" s="62"/>
      <c r="V38" s="63"/>
      <c r="W38" s="64"/>
      <c r="X38" s="62"/>
      <c r="Y38" s="63"/>
      <c r="Z38" s="64"/>
      <c r="AA38" s="96">
        <f>COUNTIF(C38:Z39,"○")</f>
        <v>0</v>
      </c>
      <c r="AB38" s="96">
        <f>COUNTIF(C38:Z39,"●")</f>
        <v>6</v>
      </c>
      <c r="AC38" s="96">
        <f>COUNTIF(C38:Z39,"△")</f>
        <v>1</v>
      </c>
      <c r="AD38" s="96">
        <f>+AA38*3+AC38*1</f>
        <v>1</v>
      </c>
      <c r="AE38" s="96">
        <f>+E39+H39+K39+N39+Q39+T39+W39+Z39</f>
        <v>88</v>
      </c>
      <c r="AF38" s="96">
        <f>+C39+F39+I39+L39+O39+R39+U39+X39</f>
        <v>32</v>
      </c>
      <c r="AG38" s="98">
        <v>8</v>
      </c>
    </row>
    <row r="39" spans="1:33" ht="15.75" customHeight="1">
      <c r="A39" s="87"/>
      <c r="B39" s="111"/>
      <c r="C39" s="65">
        <v>2</v>
      </c>
      <c r="D39" s="66" t="s">
        <v>498</v>
      </c>
      <c r="E39" s="67">
        <v>17</v>
      </c>
      <c r="F39" s="65">
        <v>8</v>
      </c>
      <c r="G39" s="66" t="s">
        <v>516</v>
      </c>
      <c r="H39" s="67">
        <v>12</v>
      </c>
      <c r="I39" s="65">
        <v>5</v>
      </c>
      <c r="J39" s="66" t="s">
        <v>521</v>
      </c>
      <c r="K39" s="67">
        <v>9</v>
      </c>
      <c r="L39" s="93"/>
      <c r="M39" s="94"/>
      <c r="N39" s="95"/>
      <c r="O39" s="65">
        <v>3</v>
      </c>
      <c r="P39" s="66" t="s">
        <v>467</v>
      </c>
      <c r="Q39" s="67">
        <v>11</v>
      </c>
      <c r="R39" s="71">
        <v>7</v>
      </c>
      <c r="S39" s="72" t="s">
        <v>532</v>
      </c>
      <c r="T39" s="73">
        <v>7</v>
      </c>
      <c r="U39" s="65">
        <v>4</v>
      </c>
      <c r="V39" s="66" t="s">
        <v>518</v>
      </c>
      <c r="W39" s="67">
        <v>15</v>
      </c>
      <c r="X39" s="65">
        <v>3</v>
      </c>
      <c r="Y39" s="66" t="s">
        <v>453</v>
      </c>
      <c r="Z39" s="67">
        <v>17</v>
      </c>
      <c r="AA39" s="97"/>
      <c r="AB39" s="97"/>
      <c r="AC39" s="97"/>
      <c r="AD39" s="97"/>
      <c r="AE39" s="97"/>
      <c r="AF39" s="97"/>
      <c r="AG39" s="99"/>
    </row>
    <row r="40" spans="1:33" ht="15.75" customHeight="1">
      <c r="A40" s="87">
        <v>13</v>
      </c>
      <c r="B40" s="112" t="str">
        <f>IF(データ２!B26="","",VLOOKUP(A40,データ２!$A$2:$B$144,2))</f>
        <v>光が丘コメッツ</v>
      </c>
      <c r="C40" s="62"/>
      <c r="D40" s="63"/>
      <c r="E40" s="64"/>
      <c r="F40" s="62"/>
      <c r="G40" s="63"/>
      <c r="H40" s="64"/>
      <c r="I40" s="56"/>
      <c r="J40" s="57"/>
      <c r="K40" s="58"/>
      <c r="L40" s="56"/>
      <c r="M40" s="57"/>
      <c r="N40" s="58"/>
      <c r="O40" s="90" t="s">
        <v>53</v>
      </c>
      <c r="P40" s="91"/>
      <c r="Q40" s="92"/>
      <c r="R40" s="62"/>
      <c r="S40" s="63"/>
      <c r="T40" s="64"/>
      <c r="U40" s="56"/>
      <c r="V40" s="57"/>
      <c r="W40" s="58"/>
      <c r="X40" s="23" t="s">
        <v>56</v>
      </c>
      <c r="Y40" s="24" t="s">
        <v>54</v>
      </c>
      <c r="Z40" s="25">
        <v>16</v>
      </c>
      <c r="AA40" s="96">
        <f>COUNTIF(C40:Z41,"○")</f>
        <v>3</v>
      </c>
      <c r="AB40" s="96">
        <f>COUNTIF(C40:Z41,"●")</f>
        <v>3</v>
      </c>
      <c r="AC40" s="96">
        <f>COUNTIF(C40:Z41,"△")</f>
        <v>1</v>
      </c>
      <c r="AD40" s="96">
        <f>+AA40*3+AC40*1</f>
        <v>10</v>
      </c>
      <c r="AE40" s="96">
        <f>+E41+H41+K41+N41+Q41+T41+W41+Z41</f>
        <v>22</v>
      </c>
      <c r="AF40" s="96">
        <f>+C41+F41+I41+L41+O41+R41+U41+X41</f>
        <v>35</v>
      </c>
      <c r="AG40" s="96">
        <f>+RANK(AD40,$AD$32:$AD$47,0)</f>
        <v>4</v>
      </c>
    </row>
    <row r="41" spans="1:33" ht="15.75" customHeight="1">
      <c r="A41" s="87"/>
      <c r="B41" s="113"/>
      <c r="C41" s="65">
        <v>3</v>
      </c>
      <c r="D41" s="66" t="s">
        <v>496</v>
      </c>
      <c r="E41" s="67">
        <v>4</v>
      </c>
      <c r="F41" s="65">
        <v>4</v>
      </c>
      <c r="G41" s="66" t="s">
        <v>540</v>
      </c>
      <c r="H41" s="67">
        <v>5</v>
      </c>
      <c r="I41" s="59">
        <v>8</v>
      </c>
      <c r="J41" s="60" t="s">
        <v>462</v>
      </c>
      <c r="K41" s="61">
        <v>0</v>
      </c>
      <c r="L41" s="59">
        <v>11</v>
      </c>
      <c r="M41" s="60" t="s">
        <v>468</v>
      </c>
      <c r="N41" s="61">
        <v>3</v>
      </c>
      <c r="O41" s="93"/>
      <c r="P41" s="94"/>
      <c r="Q41" s="95"/>
      <c r="R41" s="65">
        <v>3</v>
      </c>
      <c r="S41" s="66" t="s">
        <v>536</v>
      </c>
      <c r="T41" s="67">
        <v>5</v>
      </c>
      <c r="U41" s="59">
        <v>6</v>
      </c>
      <c r="V41" s="60" t="s">
        <v>477</v>
      </c>
      <c r="W41" s="61">
        <v>5</v>
      </c>
      <c r="X41" s="26"/>
      <c r="Y41" s="27" t="s">
        <v>538</v>
      </c>
      <c r="Z41" s="28"/>
      <c r="AA41" s="97"/>
      <c r="AB41" s="97"/>
      <c r="AC41" s="97"/>
      <c r="AD41" s="97"/>
      <c r="AE41" s="97"/>
      <c r="AF41" s="97"/>
      <c r="AG41" s="97"/>
    </row>
    <row r="42" spans="1:33" ht="15.75" customHeight="1">
      <c r="A42" s="87">
        <v>14</v>
      </c>
      <c r="B42" s="110" t="str">
        <f>IF(データ２!B28="","",VLOOKUP(A42,データ２!$A$2:$B$144,2))</f>
        <v>池雪ジュニアＳ</v>
      </c>
      <c r="C42" s="62"/>
      <c r="D42" s="63"/>
      <c r="E42" s="64"/>
      <c r="F42" s="62"/>
      <c r="G42" s="63"/>
      <c r="H42" s="64"/>
      <c r="I42" s="56"/>
      <c r="J42" s="57"/>
      <c r="K42" s="58"/>
      <c r="L42" s="68"/>
      <c r="M42" s="69"/>
      <c r="N42" s="70"/>
      <c r="O42" s="56"/>
      <c r="P42" s="57"/>
      <c r="Q42" s="58"/>
      <c r="R42" s="90" t="s">
        <v>53</v>
      </c>
      <c r="S42" s="91"/>
      <c r="T42" s="92"/>
      <c r="U42" s="74"/>
      <c r="V42" s="75"/>
      <c r="W42" s="76"/>
      <c r="X42" s="62"/>
      <c r="Y42" s="63"/>
      <c r="Z42" s="64"/>
      <c r="AA42" s="96">
        <f>COUNTIF(C42:Z43,"○")</f>
        <v>2</v>
      </c>
      <c r="AB42" s="96">
        <f>COUNTIF(C42:Z43,"●")</f>
        <v>3</v>
      </c>
      <c r="AC42" s="96">
        <f>COUNTIF(C42:Z43,"△")</f>
        <v>2</v>
      </c>
      <c r="AD42" s="96">
        <f>+AA42*3+AC42*1</f>
        <v>8</v>
      </c>
      <c r="AE42" s="96">
        <f>+E43+H43+K43+N43+Q43+T43+W43+Z43</f>
        <v>48</v>
      </c>
      <c r="AF42" s="96">
        <f>+C43+F43+I43+L43+O43+R43+U43+X43</f>
        <v>33</v>
      </c>
      <c r="AG42" s="98">
        <v>6</v>
      </c>
    </row>
    <row r="43" spans="1:33" ht="15.75" customHeight="1">
      <c r="A43" s="87"/>
      <c r="B43" s="111"/>
      <c r="C43" s="65">
        <v>3</v>
      </c>
      <c r="D43" s="66" t="s">
        <v>453</v>
      </c>
      <c r="E43" s="67">
        <v>4</v>
      </c>
      <c r="F43" s="65">
        <v>6</v>
      </c>
      <c r="G43" s="66" t="s">
        <v>509</v>
      </c>
      <c r="H43" s="67">
        <v>8</v>
      </c>
      <c r="I43" s="59">
        <v>8</v>
      </c>
      <c r="J43" s="60" t="s">
        <v>452</v>
      </c>
      <c r="K43" s="61">
        <v>2</v>
      </c>
      <c r="L43" s="71">
        <v>7</v>
      </c>
      <c r="M43" s="72" t="s">
        <v>532</v>
      </c>
      <c r="N43" s="73">
        <v>7</v>
      </c>
      <c r="O43" s="59">
        <v>5</v>
      </c>
      <c r="P43" s="60" t="s">
        <v>537</v>
      </c>
      <c r="Q43" s="61">
        <v>3</v>
      </c>
      <c r="R43" s="93"/>
      <c r="S43" s="94"/>
      <c r="T43" s="95"/>
      <c r="U43" s="77">
        <v>3</v>
      </c>
      <c r="V43" s="78" t="s">
        <v>500</v>
      </c>
      <c r="W43" s="79">
        <v>3</v>
      </c>
      <c r="X43" s="65">
        <v>1</v>
      </c>
      <c r="Y43" s="66" t="s">
        <v>471</v>
      </c>
      <c r="Z43" s="67">
        <v>21</v>
      </c>
      <c r="AA43" s="97"/>
      <c r="AB43" s="97"/>
      <c r="AC43" s="97"/>
      <c r="AD43" s="97"/>
      <c r="AE43" s="97"/>
      <c r="AF43" s="97"/>
      <c r="AG43" s="99"/>
    </row>
    <row r="44" spans="1:33" ht="15.75" customHeight="1">
      <c r="A44" s="87">
        <v>15</v>
      </c>
      <c r="B44" s="110" t="str">
        <f>IF(データ２!B30="","",VLOOKUP(A44,データ２!$A$2:$B$144,2))</f>
        <v>中目黒イーグルス</v>
      </c>
      <c r="C44" s="56"/>
      <c r="D44" s="57"/>
      <c r="E44" s="58"/>
      <c r="F44" s="62"/>
      <c r="G44" s="63"/>
      <c r="H44" s="64"/>
      <c r="I44" s="62"/>
      <c r="J44" s="63"/>
      <c r="K44" s="64"/>
      <c r="L44" s="56"/>
      <c r="M44" s="57"/>
      <c r="N44" s="58"/>
      <c r="O44" s="62"/>
      <c r="P44" s="63"/>
      <c r="Q44" s="64"/>
      <c r="R44" s="74"/>
      <c r="S44" s="75"/>
      <c r="T44" s="76"/>
      <c r="U44" s="90" t="s">
        <v>53</v>
      </c>
      <c r="V44" s="91"/>
      <c r="W44" s="92"/>
      <c r="X44" s="68"/>
      <c r="Y44" s="69"/>
      <c r="Z44" s="70"/>
      <c r="AA44" s="96">
        <f>COUNTIF(C44:Z45,"○")</f>
        <v>2</v>
      </c>
      <c r="AB44" s="96">
        <f>COUNTIF(C44:Z45,"●")</f>
        <v>3</v>
      </c>
      <c r="AC44" s="96">
        <f>COUNTIF(C44:Z45,"△")</f>
        <v>2</v>
      </c>
      <c r="AD44" s="96">
        <f>+AA44*3+AC44*1</f>
        <v>8</v>
      </c>
      <c r="AE44" s="96">
        <f>+E45+H45+K45+N45+Q45+T45+W45+Z45</f>
        <v>36</v>
      </c>
      <c r="AF44" s="96">
        <f>+C45+F45+I45+L45+O45+R45+U45+X45</f>
        <v>40</v>
      </c>
      <c r="AG44" s="98">
        <v>5</v>
      </c>
    </row>
    <row r="45" spans="1:33" ht="15.75" customHeight="1">
      <c r="A45" s="87"/>
      <c r="B45" s="111"/>
      <c r="C45" s="59">
        <v>9</v>
      </c>
      <c r="D45" s="60" t="s">
        <v>458</v>
      </c>
      <c r="E45" s="61">
        <v>5</v>
      </c>
      <c r="F45" s="65">
        <v>1</v>
      </c>
      <c r="G45" s="66" t="s">
        <v>526</v>
      </c>
      <c r="H45" s="67">
        <v>7</v>
      </c>
      <c r="I45" s="65">
        <v>3</v>
      </c>
      <c r="J45" s="66" t="s">
        <v>454</v>
      </c>
      <c r="K45" s="67">
        <v>7</v>
      </c>
      <c r="L45" s="59">
        <v>15</v>
      </c>
      <c r="M45" s="60" t="s">
        <v>519</v>
      </c>
      <c r="N45" s="61">
        <v>4</v>
      </c>
      <c r="O45" s="65">
        <v>5</v>
      </c>
      <c r="P45" s="66" t="s">
        <v>478</v>
      </c>
      <c r="Q45" s="67">
        <v>6</v>
      </c>
      <c r="R45" s="77">
        <v>3</v>
      </c>
      <c r="S45" s="78" t="s">
        <v>500</v>
      </c>
      <c r="T45" s="79">
        <v>3</v>
      </c>
      <c r="U45" s="93"/>
      <c r="V45" s="94"/>
      <c r="W45" s="95"/>
      <c r="X45" s="71">
        <v>4</v>
      </c>
      <c r="Y45" s="72" t="s">
        <v>463</v>
      </c>
      <c r="Z45" s="73">
        <v>4</v>
      </c>
      <c r="AA45" s="97"/>
      <c r="AB45" s="97"/>
      <c r="AC45" s="97"/>
      <c r="AD45" s="97"/>
      <c r="AE45" s="97"/>
      <c r="AF45" s="97"/>
      <c r="AG45" s="99"/>
    </row>
    <row r="46" spans="1:33" ht="15.75" customHeight="1">
      <c r="A46" s="87">
        <v>16</v>
      </c>
      <c r="B46" s="112" t="str">
        <f>IF(データ２!B32="","",VLOOKUP(A46,データ２!$A$2:$B$144,2))</f>
        <v>駒込チャイルド</v>
      </c>
      <c r="C46" s="62"/>
      <c r="D46" s="63"/>
      <c r="E46" s="64"/>
      <c r="F46" s="81"/>
      <c r="G46" s="82"/>
      <c r="H46" s="83"/>
      <c r="I46" s="56"/>
      <c r="J46" s="57"/>
      <c r="K46" s="58"/>
      <c r="L46" s="56"/>
      <c r="M46" s="57"/>
      <c r="N46" s="58"/>
      <c r="O46" s="23" t="s">
        <v>56</v>
      </c>
      <c r="P46" s="24" t="s">
        <v>54</v>
      </c>
      <c r="Q46" s="25">
        <v>16</v>
      </c>
      <c r="R46" s="56"/>
      <c r="S46" s="57"/>
      <c r="T46" s="58"/>
      <c r="U46" s="68"/>
      <c r="V46" s="69"/>
      <c r="W46" s="70"/>
      <c r="X46" s="90" t="s">
        <v>53</v>
      </c>
      <c r="Y46" s="91"/>
      <c r="Z46" s="92"/>
      <c r="AA46" s="96">
        <f>COUNTIF(C46:Z47,"○")</f>
        <v>3</v>
      </c>
      <c r="AB46" s="96">
        <f>COUNTIF(C46:Z47,"●")</f>
        <v>1</v>
      </c>
      <c r="AC46" s="96">
        <f>COUNTIF(C46:Z47,"△")</f>
        <v>3</v>
      </c>
      <c r="AD46" s="96">
        <f>+AA46*3+AC46*1</f>
        <v>12</v>
      </c>
      <c r="AE46" s="96">
        <f>+E47+H47+K47+N47+Q47+T47+W47+Z47</f>
        <v>24</v>
      </c>
      <c r="AF46" s="96">
        <f>+C47+F47+I47+L47+O47+R47+U47+X47</f>
        <v>55</v>
      </c>
      <c r="AG46" s="96">
        <v>3</v>
      </c>
    </row>
    <row r="47" spans="1:33" ht="15.75" customHeight="1">
      <c r="A47" s="87"/>
      <c r="B47" s="113"/>
      <c r="C47" s="65">
        <v>1</v>
      </c>
      <c r="D47" s="66" t="s">
        <v>453</v>
      </c>
      <c r="E47" s="67">
        <v>6</v>
      </c>
      <c r="F47" s="84">
        <v>4</v>
      </c>
      <c r="G47" s="85" t="s">
        <v>463</v>
      </c>
      <c r="H47" s="86">
        <v>4</v>
      </c>
      <c r="I47" s="59">
        <v>8</v>
      </c>
      <c r="J47" s="60" t="s">
        <v>503</v>
      </c>
      <c r="K47" s="61">
        <v>6</v>
      </c>
      <c r="L47" s="59">
        <v>17</v>
      </c>
      <c r="M47" s="60" t="s">
        <v>452</v>
      </c>
      <c r="N47" s="61">
        <v>3</v>
      </c>
      <c r="O47" s="26"/>
      <c r="P47" s="27" t="s">
        <v>538</v>
      </c>
      <c r="Q47" s="28"/>
      <c r="R47" s="59">
        <v>21</v>
      </c>
      <c r="S47" s="60" t="s">
        <v>470</v>
      </c>
      <c r="T47" s="61">
        <v>1</v>
      </c>
      <c r="U47" s="71">
        <v>4</v>
      </c>
      <c r="V47" s="72" t="s">
        <v>463</v>
      </c>
      <c r="W47" s="73">
        <v>4</v>
      </c>
      <c r="X47" s="93"/>
      <c r="Y47" s="94"/>
      <c r="Z47" s="95"/>
      <c r="AA47" s="97"/>
      <c r="AB47" s="97"/>
      <c r="AC47" s="97"/>
      <c r="AD47" s="97"/>
      <c r="AE47" s="97"/>
      <c r="AF47" s="97"/>
      <c r="AG47" s="97"/>
    </row>
    <row r="48" spans="27:30" ht="12.75">
      <c r="AA48" s="17">
        <f>SUM(AA32:AA47)</f>
        <v>22</v>
      </c>
      <c r="AB48" s="17">
        <f>SUM(AB32:AB47)</f>
        <v>22</v>
      </c>
      <c r="AC48" s="17">
        <f>SUM(AC32:AC47)</f>
        <v>12</v>
      </c>
      <c r="AD48" s="80" t="s">
        <v>528</v>
      </c>
    </row>
    <row r="58" spans="2:26" ht="12.75">
      <c r="B58" s="11" t="str">
        <f>+データ１!$B$2</f>
        <v>2012/2/19</v>
      </c>
      <c r="C58" s="8" t="str">
        <f>+データ１!$B$4</f>
        <v>２０１２年 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33" ht="129.75" customHeight="1">
      <c r="B59" s="21" t="str">
        <f>+データ１!B10</f>
        <v>スーパーリ－グ 　　                  　　　 第６回大会  　　　        　　Ｃブロック     　　              ２０１２</v>
      </c>
      <c r="C59" s="100" t="str">
        <f>+IF(B60="","",+B60)</f>
        <v>高井戸東少年野球</v>
      </c>
      <c r="D59" s="101"/>
      <c r="E59" s="102"/>
      <c r="F59" s="100" t="str">
        <f>+IF(B62="","",+B62)</f>
        <v>本村クラブ</v>
      </c>
      <c r="G59" s="101"/>
      <c r="H59" s="102"/>
      <c r="I59" s="100" t="str">
        <f>+IF(B64="","",+B64)</f>
        <v>駒込ベアーズ</v>
      </c>
      <c r="J59" s="101"/>
      <c r="K59" s="102"/>
      <c r="L59" s="100" t="str">
        <f>+IF(B66="","",+B66)</f>
        <v>日本橋ファイターズ</v>
      </c>
      <c r="M59" s="101"/>
      <c r="N59" s="102"/>
      <c r="O59" s="100" t="str">
        <f>+IF(B68="","",+B68)</f>
        <v>ＬＣジュニア</v>
      </c>
      <c r="P59" s="101"/>
      <c r="Q59" s="102"/>
      <c r="R59" s="100" t="str">
        <f>+IF(B70="","",+B70)</f>
        <v>Ｇファイターズ</v>
      </c>
      <c r="S59" s="101"/>
      <c r="T59" s="102"/>
      <c r="U59" s="100" t="str">
        <f>+IF(B72="","",+B72)</f>
        <v>トゥールスジュニア</v>
      </c>
      <c r="V59" s="101"/>
      <c r="W59" s="102"/>
      <c r="X59" s="100" t="str">
        <f>+IF(B74="","",+B74)</f>
        <v>糀谷イーグルス</v>
      </c>
      <c r="Y59" s="101"/>
      <c r="Z59" s="102"/>
      <c r="AA59" s="22" t="s">
        <v>0</v>
      </c>
      <c r="AB59" s="15" t="s">
        <v>1</v>
      </c>
      <c r="AC59" s="15" t="s">
        <v>2</v>
      </c>
      <c r="AD59" s="13" t="s">
        <v>21</v>
      </c>
      <c r="AE59" s="14" t="s">
        <v>23</v>
      </c>
      <c r="AF59" s="14" t="s">
        <v>24</v>
      </c>
      <c r="AG59" s="13" t="s">
        <v>22</v>
      </c>
    </row>
    <row r="60" spans="1:33" ht="15.75" customHeight="1">
      <c r="A60" s="87">
        <v>17</v>
      </c>
      <c r="B60" s="88" t="str">
        <f>IF(データ２!B34="","",VLOOKUP(A60,データ２!$A$2:$B$144,2))</f>
        <v>高井戸東少年野球</v>
      </c>
      <c r="C60" s="90" t="s">
        <v>53</v>
      </c>
      <c r="D60" s="91"/>
      <c r="E60" s="92"/>
      <c r="F60" s="62"/>
      <c r="G60" s="63"/>
      <c r="H60" s="64"/>
      <c r="I60" s="62"/>
      <c r="J60" s="63"/>
      <c r="K60" s="64"/>
      <c r="L60" s="62"/>
      <c r="M60" s="63"/>
      <c r="N60" s="64"/>
      <c r="O60" s="62"/>
      <c r="P60" s="63"/>
      <c r="Q60" s="64"/>
      <c r="R60" s="62"/>
      <c r="S60" s="63"/>
      <c r="T60" s="64"/>
      <c r="U60" s="62"/>
      <c r="V60" s="63"/>
      <c r="W60" s="64"/>
      <c r="X60" s="62"/>
      <c r="Y60" s="63"/>
      <c r="Z60" s="64"/>
      <c r="AA60" s="103">
        <f>COUNTIF(C60:Z61,"○")</f>
        <v>0</v>
      </c>
      <c r="AB60" s="96">
        <f>COUNTIF(C60:Z61,"●")</f>
        <v>7</v>
      </c>
      <c r="AC60" s="96">
        <f>COUNTIF(C60:Z61,"△")</f>
        <v>0</v>
      </c>
      <c r="AD60" s="96">
        <f>+AA60*3+AC60*1</f>
        <v>0</v>
      </c>
      <c r="AE60" s="96">
        <f>+E61+H61+K61+N61+Q61+T61+W61+Z61</f>
        <v>104</v>
      </c>
      <c r="AF60" s="96">
        <f>+C61+F61+I61+L61+O61+R61+U61+X61</f>
        <v>16</v>
      </c>
      <c r="AG60" s="98">
        <v>8</v>
      </c>
    </row>
    <row r="61" spans="1:33" ht="15.75" customHeight="1">
      <c r="A61" s="87"/>
      <c r="B61" s="89"/>
      <c r="C61" s="93"/>
      <c r="D61" s="94"/>
      <c r="E61" s="95"/>
      <c r="F61" s="65">
        <v>2</v>
      </c>
      <c r="G61" s="66" t="s">
        <v>485</v>
      </c>
      <c r="H61" s="67">
        <v>13</v>
      </c>
      <c r="I61" s="65">
        <v>3</v>
      </c>
      <c r="J61" s="66" t="s">
        <v>453</v>
      </c>
      <c r="K61" s="67">
        <v>11</v>
      </c>
      <c r="L61" s="65">
        <v>3</v>
      </c>
      <c r="M61" s="66" t="s">
        <v>485</v>
      </c>
      <c r="N61" s="67">
        <v>27</v>
      </c>
      <c r="O61" s="65">
        <v>0</v>
      </c>
      <c r="P61" s="66" t="s">
        <v>540</v>
      </c>
      <c r="Q61" s="67">
        <v>6</v>
      </c>
      <c r="R61" s="65">
        <v>4</v>
      </c>
      <c r="S61" s="66" t="s">
        <v>490</v>
      </c>
      <c r="T61" s="67">
        <v>12</v>
      </c>
      <c r="U61" s="65">
        <v>0</v>
      </c>
      <c r="V61" s="66" t="s">
        <v>534</v>
      </c>
      <c r="W61" s="67">
        <v>20</v>
      </c>
      <c r="X61" s="65">
        <v>4</v>
      </c>
      <c r="Y61" s="66" t="s">
        <v>498</v>
      </c>
      <c r="Z61" s="67">
        <v>15</v>
      </c>
      <c r="AA61" s="104"/>
      <c r="AB61" s="97"/>
      <c r="AC61" s="97"/>
      <c r="AD61" s="97"/>
      <c r="AE61" s="97"/>
      <c r="AF61" s="97"/>
      <c r="AG61" s="99"/>
    </row>
    <row r="62" spans="1:33" ht="15.75" customHeight="1">
      <c r="A62" s="87">
        <v>18</v>
      </c>
      <c r="B62" s="88" t="str">
        <f>IF(データ２!B36="","",VLOOKUP(A62,データ２!$A$2:$B$144,2))</f>
        <v>本村クラブ</v>
      </c>
      <c r="C62" s="56"/>
      <c r="D62" s="57"/>
      <c r="E62" s="58"/>
      <c r="F62" s="90" t="s">
        <v>53</v>
      </c>
      <c r="G62" s="91"/>
      <c r="H62" s="92"/>
      <c r="I62" s="62"/>
      <c r="J62" s="63"/>
      <c r="K62" s="64"/>
      <c r="L62" s="62"/>
      <c r="M62" s="63"/>
      <c r="N62" s="64"/>
      <c r="O62" s="56"/>
      <c r="P62" s="57"/>
      <c r="Q62" s="58"/>
      <c r="R62" s="56"/>
      <c r="S62" s="57"/>
      <c r="T62" s="58"/>
      <c r="U62" s="62"/>
      <c r="V62" s="63"/>
      <c r="W62" s="64"/>
      <c r="X62" s="56"/>
      <c r="Y62" s="57"/>
      <c r="Z62" s="58"/>
      <c r="AA62" s="103">
        <f>COUNTIF(C62:Z63,"○")</f>
        <v>4</v>
      </c>
      <c r="AB62" s="96">
        <f>COUNTIF(C62:Z63,"●")</f>
        <v>3</v>
      </c>
      <c r="AC62" s="96">
        <f>COUNTIF(C62:Z63,"△")</f>
        <v>0</v>
      </c>
      <c r="AD62" s="96">
        <f>+AA62*3+AC62*1</f>
        <v>12</v>
      </c>
      <c r="AE62" s="96">
        <f>+E63+H63+K63+N63+Q63+T63+W63+Z63</f>
        <v>33</v>
      </c>
      <c r="AF62" s="96">
        <f>+C63+F63+I63+L63+O63+R63+U63+X63</f>
        <v>75</v>
      </c>
      <c r="AG62" s="98">
        <v>4</v>
      </c>
    </row>
    <row r="63" spans="1:33" ht="15.75" customHeight="1">
      <c r="A63" s="87"/>
      <c r="B63" s="89"/>
      <c r="C63" s="59">
        <v>13</v>
      </c>
      <c r="D63" s="60" t="s">
        <v>486</v>
      </c>
      <c r="E63" s="61">
        <v>2</v>
      </c>
      <c r="F63" s="93"/>
      <c r="G63" s="94"/>
      <c r="H63" s="95"/>
      <c r="I63" s="65">
        <v>2</v>
      </c>
      <c r="J63" s="66" t="s">
        <v>460</v>
      </c>
      <c r="K63" s="67">
        <v>6</v>
      </c>
      <c r="L63" s="65">
        <v>7</v>
      </c>
      <c r="M63" s="66" t="s">
        <v>534</v>
      </c>
      <c r="N63" s="67">
        <v>11</v>
      </c>
      <c r="O63" s="59">
        <v>19</v>
      </c>
      <c r="P63" s="60" t="s">
        <v>507</v>
      </c>
      <c r="Q63" s="61">
        <v>3</v>
      </c>
      <c r="R63" s="59">
        <v>21</v>
      </c>
      <c r="S63" s="60" t="s">
        <v>481</v>
      </c>
      <c r="T63" s="61">
        <v>1</v>
      </c>
      <c r="U63" s="65">
        <v>4</v>
      </c>
      <c r="V63" s="66" t="s">
        <v>478</v>
      </c>
      <c r="W63" s="67">
        <v>7</v>
      </c>
      <c r="X63" s="59">
        <v>9</v>
      </c>
      <c r="Y63" s="60" t="s">
        <v>520</v>
      </c>
      <c r="Z63" s="61">
        <v>3</v>
      </c>
      <c r="AA63" s="104"/>
      <c r="AB63" s="97"/>
      <c r="AC63" s="97"/>
      <c r="AD63" s="97"/>
      <c r="AE63" s="97"/>
      <c r="AF63" s="97"/>
      <c r="AG63" s="99"/>
    </row>
    <row r="64" spans="1:33" ht="15.75" customHeight="1">
      <c r="A64" s="87">
        <v>19</v>
      </c>
      <c r="B64" s="88" t="str">
        <f>IF(データ２!B38="","",VLOOKUP(A64,データ２!$A$2:$B$144,2))</f>
        <v>駒込ベアーズ</v>
      </c>
      <c r="C64" s="56"/>
      <c r="D64" s="57"/>
      <c r="E64" s="58"/>
      <c r="F64" s="56"/>
      <c r="G64" s="57"/>
      <c r="H64" s="58"/>
      <c r="I64" s="90" t="s">
        <v>53</v>
      </c>
      <c r="J64" s="91"/>
      <c r="K64" s="92"/>
      <c r="L64" s="56"/>
      <c r="M64" s="57"/>
      <c r="N64" s="58"/>
      <c r="O64" s="56"/>
      <c r="P64" s="57"/>
      <c r="Q64" s="58"/>
      <c r="R64" s="56"/>
      <c r="S64" s="57"/>
      <c r="T64" s="58"/>
      <c r="U64" s="62"/>
      <c r="V64" s="63"/>
      <c r="W64" s="64"/>
      <c r="X64" s="56"/>
      <c r="Y64" s="57"/>
      <c r="Z64" s="58"/>
      <c r="AA64" s="103">
        <f>COUNTIF(C64:Z65,"○")</f>
        <v>6</v>
      </c>
      <c r="AB64" s="96">
        <f>COUNTIF(C64:Z65,"●")</f>
        <v>1</v>
      </c>
      <c r="AC64" s="96">
        <f>COUNTIF(C64:Z65,"△")</f>
        <v>0</v>
      </c>
      <c r="AD64" s="96">
        <f>+AA64*3+AC64*1</f>
        <v>18</v>
      </c>
      <c r="AE64" s="96">
        <f>+E65+H65+K65+N65+Q65+T65+W65+Z65</f>
        <v>30</v>
      </c>
      <c r="AF64" s="96">
        <f>+C65+F65+I65+L65+O65+R65+U65+X65</f>
        <v>55</v>
      </c>
      <c r="AG64" s="98">
        <v>2</v>
      </c>
    </row>
    <row r="65" spans="1:33" ht="15.75" customHeight="1">
      <c r="A65" s="87"/>
      <c r="B65" s="89"/>
      <c r="C65" s="59">
        <v>11</v>
      </c>
      <c r="D65" s="60" t="s">
        <v>452</v>
      </c>
      <c r="E65" s="61">
        <v>3</v>
      </c>
      <c r="F65" s="59">
        <v>6</v>
      </c>
      <c r="G65" s="60" t="s">
        <v>459</v>
      </c>
      <c r="H65" s="61">
        <v>2</v>
      </c>
      <c r="I65" s="93"/>
      <c r="J65" s="94"/>
      <c r="K65" s="95"/>
      <c r="L65" s="59">
        <v>7</v>
      </c>
      <c r="M65" s="60" t="s">
        <v>486</v>
      </c>
      <c r="N65" s="61">
        <v>6</v>
      </c>
      <c r="O65" s="59">
        <v>4</v>
      </c>
      <c r="P65" s="60" t="s">
        <v>452</v>
      </c>
      <c r="Q65" s="61">
        <v>0</v>
      </c>
      <c r="R65" s="59">
        <v>13</v>
      </c>
      <c r="S65" s="60" t="s">
        <v>504</v>
      </c>
      <c r="T65" s="61">
        <v>4</v>
      </c>
      <c r="U65" s="65">
        <v>3</v>
      </c>
      <c r="V65" s="66" t="s">
        <v>490</v>
      </c>
      <c r="W65" s="67">
        <v>8</v>
      </c>
      <c r="X65" s="59">
        <v>11</v>
      </c>
      <c r="Y65" s="60" t="s">
        <v>452</v>
      </c>
      <c r="Z65" s="61">
        <v>7</v>
      </c>
      <c r="AA65" s="104"/>
      <c r="AB65" s="97"/>
      <c r="AC65" s="97"/>
      <c r="AD65" s="97"/>
      <c r="AE65" s="97"/>
      <c r="AF65" s="97"/>
      <c r="AG65" s="99"/>
    </row>
    <row r="66" spans="1:33" ht="15.75" customHeight="1">
      <c r="A66" s="87">
        <v>20</v>
      </c>
      <c r="B66" s="88" t="str">
        <f>IF(データ２!B40="","",VLOOKUP(A66,データ２!$A$2:$B$144,2))</f>
        <v>日本橋ファイターズ</v>
      </c>
      <c r="C66" s="56"/>
      <c r="D66" s="57"/>
      <c r="E66" s="58"/>
      <c r="F66" s="56"/>
      <c r="G66" s="57"/>
      <c r="H66" s="58"/>
      <c r="I66" s="62"/>
      <c r="J66" s="63"/>
      <c r="K66" s="64"/>
      <c r="L66" s="90" t="s">
        <v>53</v>
      </c>
      <c r="M66" s="91"/>
      <c r="N66" s="92"/>
      <c r="O66" s="56"/>
      <c r="P66" s="57"/>
      <c r="Q66" s="58"/>
      <c r="R66" s="56"/>
      <c r="S66" s="57"/>
      <c r="T66" s="58"/>
      <c r="U66" s="62"/>
      <c r="V66" s="63"/>
      <c r="W66" s="64"/>
      <c r="X66" s="56"/>
      <c r="Y66" s="57"/>
      <c r="Z66" s="58"/>
      <c r="AA66" s="103">
        <f>COUNTIF(C66:Z67,"○")</f>
        <v>5</v>
      </c>
      <c r="AB66" s="96">
        <f>COUNTIF(C66:Z67,"●")</f>
        <v>2</v>
      </c>
      <c r="AC66" s="96">
        <f>COUNTIF(C66:Z67,"△")</f>
        <v>0</v>
      </c>
      <c r="AD66" s="96">
        <f>+AA66*3+AC66*1</f>
        <v>15</v>
      </c>
      <c r="AE66" s="96">
        <v>22</v>
      </c>
      <c r="AF66" s="96">
        <f>+C67+F67+I67+L67+O67+R67+U67+X67</f>
        <v>86</v>
      </c>
      <c r="AG66" s="98">
        <v>3</v>
      </c>
    </row>
    <row r="67" spans="1:33" ht="15.75" customHeight="1">
      <c r="A67" s="87"/>
      <c r="B67" s="89"/>
      <c r="C67" s="59">
        <v>27</v>
      </c>
      <c r="D67" s="60" t="s">
        <v>486</v>
      </c>
      <c r="E67" s="61">
        <v>3</v>
      </c>
      <c r="F67" s="59">
        <v>11</v>
      </c>
      <c r="G67" s="60" t="s">
        <v>533</v>
      </c>
      <c r="H67" s="61">
        <v>7</v>
      </c>
      <c r="I67" s="65">
        <v>6</v>
      </c>
      <c r="J67" s="66" t="s">
        <v>485</v>
      </c>
      <c r="K67" s="67">
        <v>7</v>
      </c>
      <c r="L67" s="93"/>
      <c r="M67" s="94"/>
      <c r="N67" s="95"/>
      <c r="O67" s="59">
        <v>15</v>
      </c>
      <c r="P67" s="60" t="s">
        <v>530</v>
      </c>
      <c r="Q67" s="61">
        <v>0</v>
      </c>
      <c r="R67" s="59">
        <v>11</v>
      </c>
      <c r="S67" s="60" t="s">
        <v>495</v>
      </c>
      <c r="T67" s="61">
        <v>2</v>
      </c>
      <c r="U67" s="65">
        <v>5</v>
      </c>
      <c r="V67" s="66" t="s">
        <v>505</v>
      </c>
      <c r="W67" s="67">
        <v>10</v>
      </c>
      <c r="X67" s="59">
        <v>11</v>
      </c>
      <c r="Y67" s="60" t="s">
        <v>533</v>
      </c>
      <c r="Z67" s="61">
        <v>4</v>
      </c>
      <c r="AA67" s="104"/>
      <c r="AB67" s="97"/>
      <c r="AC67" s="97"/>
      <c r="AD67" s="97"/>
      <c r="AE67" s="97"/>
      <c r="AF67" s="97"/>
      <c r="AG67" s="99"/>
    </row>
    <row r="68" spans="1:33" ht="15.75" customHeight="1">
      <c r="A68" s="87">
        <v>21</v>
      </c>
      <c r="B68" s="88" t="str">
        <f>IF(データ２!B42="","",VLOOKUP(A68,データ２!$A$2:$B$144,2))</f>
        <v>ＬＣジュニア</v>
      </c>
      <c r="C68" s="56"/>
      <c r="D68" s="57"/>
      <c r="E68" s="58"/>
      <c r="F68" s="62"/>
      <c r="G68" s="63"/>
      <c r="H68" s="64"/>
      <c r="I68" s="62"/>
      <c r="J68" s="63"/>
      <c r="K68" s="64"/>
      <c r="L68" s="62"/>
      <c r="M68" s="63"/>
      <c r="N68" s="64"/>
      <c r="O68" s="90" t="s">
        <v>53</v>
      </c>
      <c r="P68" s="91"/>
      <c r="Q68" s="92"/>
      <c r="R68" s="56"/>
      <c r="S68" s="57"/>
      <c r="T68" s="58"/>
      <c r="U68" s="62"/>
      <c r="V68" s="63"/>
      <c r="W68" s="64"/>
      <c r="X68" s="56"/>
      <c r="Y68" s="57"/>
      <c r="Z68" s="58"/>
      <c r="AA68" s="103">
        <f>COUNTIF(C68:Z69,"○")</f>
        <v>3</v>
      </c>
      <c r="AB68" s="96">
        <f>COUNTIF(C68:Z69,"●")</f>
        <v>4</v>
      </c>
      <c r="AC68" s="96">
        <f>COUNTIF(C68:Z69,"△")</f>
        <v>0</v>
      </c>
      <c r="AD68" s="96">
        <f>+AA68*3+AC68*1</f>
        <v>9</v>
      </c>
      <c r="AE68" s="96">
        <f>+E69+H69+K69+N69+Q69+T69+W69+Z69</f>
        <v>68</v>
      </c>
      <c r="AF68" s="96">
        <f>+C69+F69+I69+L69+O69+R69+U69+X69</f>
        <v>30</v>
      </c>
      <c r="AG68" s="98">
        <v>5</v>
      </c>
    </row>
    <row r="69" spans="1:33" ht="15.75" customHeight="1">
      <c r="A69" s="87"/>
      <c r="B69" s="89"/>
      <c r="C69" s="59">
        <v>6</v>
      </c>
      <c r="D69" s="60" t="s">
        <v>539</v>
      </c>
      <c r="E69" s="61">
        <v>0</v>
      </c>
      <c r="F69" s="65">
        <v>3</v>
      </c>
      <c r="G69" s="66" t="s">
        <v>506</v>
      </c>
      <c r="H69" s="67">
        <v>19</v>
      </c>
      <c r="I69" s="65">
        <v>0</v>
      </c>
      <c r="J69" s="66" t="s">
        <v>453</v>
      </c>
      <c r="K69" s="67">
        <v>4</v>
      </c>
      <c r="L69" s="65">
        <v>0</v>
      </c>
      <c r="M69" s="66" t="s">
        <v>531</v>
      </c>
      <c r="N69" s="67">
        <v>15</v>
      </c>
      <c r="O69" s="93"/>
      <c r="P69" s="94"/>
      <c r="Q69" s="95"/>
      <c r="R69" s="59">
        <v>10</v>
      </c>
      <c r="S69" s="60" t="s">
        <v>477</v>
      </c>
      <c r="T69" s="61">
        <v>6</v>
      </c>
      <c r="U69" s="65">
        <v>1</v>
      </c>
      <c r="V69" s="66" t="s">
        <v>505</v>
      </c>
      <c r="W69" s="67">
        <v>17</v>
      </c>
      <c r="X69" s="59">
        <v>10</v>
      </c>
      <c r="Y69" s="60" t="s">
        <v>472</v>
      </c>
      <c r="Z69" s="61">
        <v>7</v>
      </c>
      <c r="AA69" s="104"/>
      <c r="AB69" s="97"/>
      <c r="AC69" s="97"/>
      <c r="AD69" s="97"/>
      <c r="AE69" s="97"/>
      <c r="AF69" s="97"/>
      <c r="AG69" s="99"/>
    </row>
    <row r="70" spans="1:33" ht="15.75" customHeight="1">
      <c r="A70" s="87">
        <v>22</v>
      </c>
      <c r="B70" s="88" t="str">
        <f>IF(データ２!B44="","",VLOOKUP(A70,データ２!$A$2:$B$144,2))</f>
        <v>Ｇファイターズ</v>
      </c>
      <c r="C70" s="56"/>
      <c r="D70" s="57"/>
      <c r="E70" s="58"/>
      <c r="F70" s="62"/>
      <c r="G70" s="63"/>
      <c r="H70" s="64"/>
      <c r="I70" s="62"/>
      <c r="J70" s="63"/>
      <c r="K70" s="64"/>
      <c r="L70" s="62"/>
      <c r="M70" s="63"/>
      <c r="N70" s="64"/>
      <c r="O70" s="62"/>
      <c r="P70" s="63"/>
      <c r="Q70" s="64"/>
      <c r="R70" s="90" t="s">
        <v>53</v>
      </c>
      <c r="S70" s="91"/>
      <c r="T70" s="92"/>
      <c r="U70" s="62"/>
      <c r="V70" s="63"/>
      <c r="W70" s="64"/>
      <c r="X70" s="56"/>
      <c r="Y70" s="57"/>
      <c r="Z70" s="58"/>
      <c r="AA70" s="103">
        <f>COUNTIF(C70:Z71,"○")</f>
        <v>2</v>
      </c>
      <c r="AB70" s="96">
        <f>COUNTIF(C70:Z71,"●")</f>
        <v>5</v>
      </c>
      <c r="AC70" s="96">
        <f>COUNTIF(C70:Z71,"△")</f>
        <v>0</v>
      </c>
      <c r="AD70" s="96">
        <f>+AA70*3+AC70*1</f>
        <v>6</v>
      </c>
      <c r="AE70" s="96">
        <f>+E71+H71+K71+N71+Q71+T71+W71+Z71</f>
        <v>74</v>
      </c>
      <c r="AF70" s="96">
        <f>+C71+F71+I71+L71+O71+R71+U71+X71</f>
        <v>45</v>
      </c>
      <c r="AG70" s="98">
        <v>6</v>
      </c>
    </row>
    <row r="71" spans="1:33" ht="15.75" customHeight="1">
      <c r="A71" s="87"/>
      <c r="B71" s="89"/>
      <c r="C71" s="59">
        <v>12</v>
      </c>
      <c r="D71" s="60" t="s">
        <v>489</v>
      </c>
      <c r="E71" s="61">
        <v>4</v>
      </c>
      <c r="F71" s="65">
        <v>1</v>
      </c>
      <c r="G71" s="66" t="s">
        <v>480</v>
      </c>
      <c r="H71" s="67">
        <v>21</v>
      </c>
      <c r="I71" s="65">
        <v>4</v>
      </c>
      <c r="J71" s="66" t="s">
        <v>505</v>
      </c>
      <c r="K71" s="67">
        <v>13</v>
      </c>
      <c r="L71" s="65">
        <v>2</v>
      </c>
      <c r="M71" s="66" t="s">
        <v>496</v>
      </c>
      <c r="N71" s="67">
        <v>11</v>
      </c>
      <c r="O71" s="65">
        <v>6</v>
      </c>
      <c r="P71" s="66" t="s">
        <v>478</v>
      </c>
      <c r="Q71" s="67">
        <v>10</v>
      </c>
      <c r="R71" s="93"/>
      <c r="S71" s="94"/>
      <c r="T71" s="95"/>
      <c r="U71" s="65">
        <v>5</v>
      </c>
      <c r="V71" s="66" t="s">
        <v>485</v>
      </c>
      <c r="W71" s="67">
        <v>12</v>
      </c>
      <c r="X71" s="59">
        <v>15</v>
      </c>
      <c r="Y71" s="60" t="s">
        <v>517</v>
      </c>
      <c r="Z71" s="61">
        <v>3</v>
      </c>
      <c r="AA71" s="104"/>
      <c r="AB71" s="97"/>
      <c r="AC71" s="97"/>
      <c r="AD71" s="97"/>
      <c r="AE71" s="97"/>
      <c r="AF71" s="97"/>
      <c r="AG71" s="99"/>
    </row>
    <row r="72" spans="1:33" ht="15.75" customHeight="1">
      <c r="A72" s="87">
        <v>23</v>
      </c>
      <c r="B72" s="88" t="str">
        <f>IF(データ２!B46="","",VLOOKUP(A72,データ２!$A$2:$B$144,2))</f>
        <v>トゥールスジュニア</v>
      </c>
      <c r="C72" s="56"/>
      <c r="D72" s="57"/>
      <c r="E72" s="58"/>
      <c r="F72" s="56"/>
      <c r="G72" s="57"/>
      <c r="H72" s="58"/>
      <c r="I72" s="56"/>
      <c r="J72" s="57"/>
      <c r="K72" s="58"/>
      <c r="L72" s="56"/>
      <c r="M72" s="57"/>
      <c r="N72" s="58"/>
      <c r="O72" s="56"/>
      <c r="P72" s="57"/>
      <c r="Q72" s="58"/>
      <c r="R72" s="56"/>
      <c r="S72" s="57"/>
      <c r="T72" s="58"/>
      <c r="U72" s="90" t="s">
        <v>53</v>
      </c>
      <c r="V72" s="91"/>
      <c r="W72" s="92"/>
      <c r="X72" s="56"/>
      <c r="Y72" s="57"/>
      <c r="Z72" s="58"/>
      <c r="AA72" s="103">
        <f>COUNTIF(C72:Z73,"○")</f>
        <v>7</v>
      </c>
      <c r="AB72" s="96">
        <f>COUNTIF(C72:Z73,"●")</f>
        <v>0</v>
      </c>
      <c r="AC72" s="96">
        <f>COUNTIF(C72:Z73,"△")</f>
        <v>0</v>
      </c>
      <c r="AD72" s="96">
        <f>+AA72*3+AC72*1</f>
        <v>21</v>
      </c>
      <c r="AE72" s="96">
        <f>+E73+H73+K73+N73+Q73+T73+W73+Z73</f>
        <v>22</v>
      </c>
      <c r="AF72" s="96">
        <f>+C73+F73+I73+L73+O73+R73+U73+X73</f>
        <v>86</v>
      </c>
      <c r="AG72" s="98">
        <v>1</v>
      </c>
    </row>
    <row r="73" spans="1:33" ht="15.75" customHeight="1">
      <c r="A73" s="87"/>
      <c r="B73" s="89"/>
      <c r="C73" s="59">
        <v>20</v>
      </c>
      <c r="D73" s="60" t="s">
        <v>533</v>
      </c>
      <c r="E73" s="61">
        <v>0</v>
      </c>
      <c r="F73" s="59">
        <v>7</v>
      </c>
      <c r="G73" s="60" t="s">
        <v>477</v>
      </c>
      <c r="H73" s="61">
        <v>4</v>
      </c>
      <c r="I73" s="59">
        <v>8</v>
      </c>
      <c r="J73" s="60" t="s">
        <v>489</v>
      </c>
      <c r="K73" s="61">
        <v>3</v>
      </c>
      <c r="L73" s="59">
        <v>10</v>
      </c>
      <c r="M73" s="60" t="s">
        <v>504</v>
      </c>
      <c r="N73" s="61">
        <v>5</v>
      </c>
      <c r="O73" s="59">
        <v>17</v>
      </c>
      <c r="P73" s="60" t="s">
        <v>504</v>
      </c>
      <c r="Q73" s="61">
        <v>1</v>
      </c>
      <c r="R73" s="59">
        <v>12</v>
      </c>
      <c r="S73" s="60" t="s">
        <v>486</v>
      </c>
      <c r="T73" s="61">
        <v>5</v>
      </c>
      <c r="U73" s="93"/>
      <c r="V73" s="94"/>
      <c r="W73" s="95"/>
      <c r="X73" s="59">
        <v>12</v>
      </c>
      <c r="Y73" s="60" t="s">
        <v>489</v>
      </c>
      <c r="Z73" s="61">
        <v>4</v>
      </c>
      <c r="AA73" s="104"/>
      <c r="AB73" s="97"/>
      <c r="AC73" s="97"/>
      <c r="AD73" s="97"/>
      <c r="AE73" s="97"/>
      <c r="AF73" s="97"/>
      <c r="AG73" s="99"/>
    </row>
    <row r="74" spans="1:33" ht="15.75" customHeight="1">
      <c r="A74" s="87">
        <v>24</v>
      </c>
      <c r="B74" s="88" t="str">
        <f>IF(データ２!B48="","",VLOOKUP(A74,データ２!$A$2:$B$144,2))</f>
        <v>糀谷イーグルス</v>
      </c>
      <c r="C74" s="56"/>
      <c r="D74" s="57"/>
      <c r="E74" s="58"/>
      <c r="F74" s="62"/>
      <c r="G74" s="63"/>
      <c r="H74" s="64"/>
      <c r="I74" s="62" t="s">
        <v>79</v>
      </c>
      <c r="J74" s="63" t="s">
        <v>54</v>
      </c>
      <c r="K74" s="64">
        <v>20</v>
      </c>
      <c r="L74" s="62"/>
      <c r="M74" s="63"/>
      <c r="N74" s="64"/>
      <c r="O74" s="62"/>
      <c r="P74" s="63"/>
      <c r="Q74" s="64"/>
      <c r="R74" s="62"/>
      <c r="S74" s="63"/>
      <c r="T74" s="64"/>
      <c r="U74" s="62"/>
      <c r="V74" s="63"/>
      <c r="W74" s="64"/>
      <c r="X74" s="90" t="s">
        <v>53</v>
      </c>
      <c r="Y74" s="91"/>
      <c r="Z74" s="92"/>
      <c r="AA74" s="103">
        <f>COUNTIF(C74:Z75,"○")</f>
        <v>1</v>
      </c>
      <c r="AB74" s="96">
        <f>COUNTIF(C74:Z75,"●")</f>
        <v>6</v>
      </c>
      <c r="AC74" s="96">
        <f>COUNTIF(C74:Z75,"△")</f>
        <v>0</v>
      </c>
      <c r="AD74" s="96">
        <f>+AA74*3+AC74*1</f>
        <v>3</v>
      </c>
      <c r="AE74" s="96">
        <f>+E75+H75+K75+N75+Q75+T75+W75+Z75</f>
        <v>72</v>
      </c>
      <c r="AF74" s="96">
        <f>+C75+F75+I75+L75+O75+R75+U75+X75</f>
        <v>43</v>
      </c>
      <c r="AG74" s="98">
        <v>7</v>
      </c>
    </row>
    <row r="75" spans="1:33" ht="15.75" customHeight="1">
      <c r="A75" s="87"/>
      <c r="B75" s="89"/>
      <c r="C75" s="59">
        <v>15</v>
      </c>
      <c r="D75" s="60" t="s">
        <v>499</v>
      </c>
      <c r="E75" s="61">
        <v>4</v>
      </c>
      <c r="F75" s="65">
        <v>3</v>
      </c>
      <c r="G75" s="66" t="s">
        <v>521</v>
      </c>
      <c r="H75" s="67">
        <v>9</v>
      </c>
      <c r="I75" s="65">
        <v>7</v>
      </c>
      <c r="J75" s="66" t="s">
        <v>453</v>
      </c>
      <c r="K75" s="67">
        <v>11</v>
      </c>
      <c r="L75" s="65">
        <v>4</v>
      </c>
      <c r="M75" s="66" t="s">
        <v>534</v>
      </c>
      <c r="N75" s="67">
        <v>11</v>
      </c>
      <c r="O75" s="65">
        <v>7</v>
      </c>
      <c r="P75" s="66" t="s">
        <v>471</v>
      </c>
      <c r="Q75" s="67">
        <v>10</v>
      </c>
      <c r="R75" s="65">
        <v>3</v>
      </c>
      <c r="S75" s="66" t="s">
        <v>516</v>
      </c>
      <c r="T75" s="67">
        <v>15</v>
      </c>
      <c r="U75" s="65">
        <v>4</v>
      </c>
      <c r="V75" s="66" t="s">
        <v>490</v>
      </c>
      <c r="W75" s="67">
        <v>12</v>
      </c>
      <c r="X75" s="93"/>
      <c r="Y75" s="94"/>
      <c r="Z75" s="95"/>
      <c r="AA75" s="104"/>
      <c r="AB75" s="97"/>
      <c r="AC75" s="97"/>
      <c r="AD75" s="97"/>
      <c r="AE75" s="97"/>
      <c r="AF75" s="97"/>
      <c r="AG75" s="99"/>
    </row>
    <row r="76" spans="1:30" ht="13.5" customHeight="1">
      <c r="A76" s="10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7">
        <f>SUM(AA60:AA75)</f>
        <v>28</v>
      </c>
      <c r="AB76" s="17">
        <f>SUM(AB60:AB75)</f>
        <v>28</v>
      </c>
      <c r="AC76" s="17">
        <f>SUM(AC60:AC75)</f>
        <v>0</v>
      </c>
      <c r="AD76" s="80"/>
    </row>
    <row r="77" spans="1:29" ht="13.5" customHeight="1">
      <c r="A77" s="10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7"/>
      <c r="AB77" s="17"/>
      <c r="AC77" s="17"/>
    </row>
    <row r="78" spans="1:29" ht="13.5" customHeight="1">
      <c r="A78" s="10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7"/>
      <c r="AB78" s="17"/>
      <c r="AC78" s="17"/>
    </row>
    <row r="79" spans="1:29" ht="13.5" customHeight="1">
      <c r="A79" s="10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7"/>
      <c r="AB79" s="17"/>
      <c r="AC79" s="17"/>
    </row>
    <row r="80" spans="1:29" ht="13.5" customHeight="1">
      <c r="A80" s="10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7"/>
      <c r="AB80" s="17"/>
      <c r="AC80" s="17"/>
    </row>
    <row r="81" spans="1:29" ht="13.5" customHeight="1">
      <c r="A81" s="10"/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7"/>
      <c r="AB81" s="17"/>
      <c r="AC81" s="17"/>
    </row>
    <row r="82" spans="1:29" ht="13.5" customHeight="1">
      <c r="A82" s="10"/>
      <c r="B82" s="1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7"/>
      <c r="AB82" s="17"/>
      <c r="AC82" s="17"/>
    </row>
    <row r="83" spans="1:29" ht="13.5" customHeight="1">
      <c r="A83" s="10"/>
      <c r="B83" s="1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7"/>
      <c r="AB83" s="17"/>
      <c r="AC83" s="17"/>
    </row>
    <row r="84" spans="1:29" ht="13.5" customHeight="1">
      <c r="A84" s="10"/>
      <c r="B84" s="1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7"/>
      <c r="AB84" s="17"/>
      <c r="AC84" s="17"/>
    </row>
    <row r="85" spans="1:29" ht="13.5" customHeight="1">
      <c r="A85" s="10"/>
      <c r="B85" s="1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7"/>
      <c r="AB85" s="17"/>
      <c r="AC85" s="17"/>
    </row>
    <row r="86" spans="1:29" ht="13.5" customHeight="1">
      <c r="A86" s="10"/>
      <c r="B86" s="1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7"/>
      <c r="AB86" s="17"/>
      <c r="AC86" s="17"/>
    </row>
    <row r="87" spans="2:26" ht="12.75">
      <c r="B87" s="11" t="str">
        <f>+データ１!$B$2</f>
        <v>2012/2/19</v>
      </c>
      <c r="C87" s="8" t="str">
        <f>+データ１!$B$4</f>
        <v>２０１２年 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33" ht="129.75" customHeight="1">
      <c r="B88" s="12" t="str">
        <f>+データ１!B12</f>
        <v>スーパーリ－グ 　　                  　　　 第６回大会  　　　        　　Ｄブロック     　　              ２０１２</v>
      </c>
      <c r="C88" s="107" t="str">
        <f>+IF(B89="","",+B89)</f>
        <v>西田野球クラブ</v>
      </c>
      <c r="D88" s="108"/>
      <c r="E88" s="109"/>
      <c r="F88" s="107" t="str">
        <f>+IF(B91="","",+B91)</f>
        <v>南篠崎ランチャーズ</v>
      </c>
      <c r="G88" s="108"/>
      <c r="H88" s="109"/>
      <c r="I88" s="107" t="str">
        <f>+IF(B93="","",+B93)</f>
        <v>砧南クラブ</v>
      </c>
      <c r="J88" s="108"/>
      <c r="K88" s="109"/>
      <c r="L88" s="107" t="str">
        <f>+IF(B95="","",+B95)</f>
        <v>鐘ヶ淵イーグルス</v>
      </c>
      <c r="M88" s="108"/>
      <c r="N88" s="109"/>
      <c r="O88" s="100" t="str">
        <f>+IF(B97="","",+B97)</f>
        <v>品川ツインバード</v>
      </c>
      <c r="P88" s="101"/>
      <c r="Q88" s="102"/>
      <c r="R88" s="100" t="str">
        <f>+IF(B99="","",+B99)</f>
        <v>葛飾アニマルズ</v>
      </c>
      <c r="S88" s="101"/>
      <c r="T88" s="102"/>
      <c r="U88" s="107" t="str">
        <f>+IF(B101="","",+B101)</f>
        <v>春日橋ファイターズ</v>
      </c>
      <c r="V88" s="108"/>
      <c r="W88" s="109"/>
      <c r="X88" s="107" t="str">
        <f>+IF(B103="","",+B103)</f>
        <v>フィールドキッズ</v>
      </c>
      <c r="Y88" s="108"/>
      <c r="Z88" s="109"/>
      <c r="AA88" s="15" t="s">
        <v>0</v>
      </c>
      <c r="AB88" s="15" t="s">
        <v>1</v>
      </c>
      <c r="AC88" s="15" t="s">
        <v>2</v>
      </c>
      <c r="AD88" s="13" t="s">
        <v>21</v>
      </c>
      <c r="AE88" s="14" t="s">
        <v>23</v>
      </c>
      <c r="AF88" s="14" t="s">
        <v>24</v>
      </c>
      <c r="AG88" s="13" t="s">
        <v>22</v>
      </c>
    </row>
    <row r="89" spans="1:33" ht="15.75" customHeight="1">
      <c r="A89" s="87">
        <v>25</v>
      </c>
      <c r="B89" s="112" t="str">
        <f>IF(データ２!B50="","",VLOOKUP(A89,データ２!$A$2:$B$144,2))</f>
        <v>西田野球クラブ</v>
      </c>
      <c r="C89" s="90" t="s">
        <v>53</v>
      </c>
      <c r="D89" s="91"/>
      <c r="E89" s="92"/>
      <c r="F89" s="23" t="s">
        <v>80</v>
      </c>
      <c r="G89" s="24" t="s">
        <v>54</v>
      </c>
      <c r="H89" s="25">
        <v>27</v>
      </c>
      <c r="I89" s="56"/>
      <c r="J89" s="57"/>
      <c r="K89" s="58"/>
      <c r="L89" s="23" t="s">
        <v>80</v>
      </c>
      <c r="M89" s="24" t="s">
        <v>54</v>
      </c>
      <c r="N89" s="25">
        <v>23</v>
      </c>
      <c r="O89" s="56"/>
      <c r="P89" s="57"/>
      <c r="Q89" s="58"/>
      <c r="R89" s="56"/>
      <c r="S89" s="57"/>
      <c r="T89" s="58"/>
      <c r="U89" s="56"/>
      <c r="V89" s="57"/>
      <c r="W89" s="58"/>
      <c r="X89" s="56"/>
      <c r="Y89" s="57"/>
      <c r="Z89" s="58"/>
      <c r="AA89" s="96">
        <f>COUNTIF(C89:Z90,"○")</f>
        <v>5</v>
      </c>
      <c r="AB89" s="96">
        <f>COUNTIF(C89:Z90,"●")</f>
        <v>0</v>
      </c>
      <c r="AC89" s="96">
        <f>COUNTIF(C89:Z90,"△")</f>
        <v>2</v>
      </c>
      <c r="AD89" s="96">
        <f>+AA89*3+AC89*1</f>
        <v>17</v>
      </c>
      <c r="AE89" s="96">
        <f>+E90+H90+K90+N90+Q90+T90+W90+Z90</f>
        <v>5</v>
      </c>
      <c r="AF89" s="96">
        <f>+C90+F90+I90+L90+O90+R90+U90+X90</f>
        <v>49</v>
      </c>
      <c r="AG89" s="96">
        <v>1</v>
      </c>
    </row>
    <row r="90" spans="1:33" ht="15.75" customHeight="1">
      <c r="A90" s="87"/>
      <c r="B90" s="113"/>
      <c r="C90" s="93"/>
      <c r="D90" s="94"/>
      <c r="E90" s="95"/>
      <c r="F90" s="26"/>
      <c r="G90" s="27" t="s">
        <v>538</v>
      </c>
      <c r="H90" s="28"/>
      <c r="I90" s="59">
        <v>14</v>
      </c>
      <c r="J90" s="60" t="s">
        <v>475</v>
      </c>
      <c r="K90" s="61">
        <v>1</v>
      </c>
      <c r="L90" s="26"/>
      <c r="M90" s="27" t="s">
        <v>538</v>
      </c>
      <c r="N90" s="28"/>
      <c r="O90" s="59">
        <v>11</v>
      </c>
      <c r="P90" s="60" t="s">
        <v>465</v>
      </c>
      <c r="Q90" s="61">
        <v>0</v>
      </c>
      <c r="R90" s="59">
        <v>7</v>
      </c>
      <c r="S90" s="60" t="s">
        <v>482</v>
      </c>
      <c r="T90" s="61">
        <v>2</v>
      </c>
      <c r="U90" s="59">
        <v>10</v>
      </c>
      <c r="V90" s="60" t="s">
        <v>477</v>
      </c>
      <c r="W90" s="61">
        <v>0</v>
      </c>
      <c r="X90" s="59">
        <v>7</v>
      </c>
      <c r="Y90" s="60" t="s">
        <v>472</v>
      </c>
      <c r="Z90" s="61">
        <v>2</v>
      </c>
      <c r="AA90" s="97"/>
      <c r="AB90" s="97"/>
      <c r="AC90" s="97"/>
      <c r="AD90" s="97"/>
      <c r="AE90" s="97"/>
      <c r="AF90" s="97"/>
      <c r="AG90" s="97"/>
    </row>
    <row r="91" spans="1:33" ht="15.75" customHeight="1">
      <c r="A91" s="87">
        <v>26</v>
      </c>
      <c r="B91" s="112" t="str">
        <f>IF(データ２!B52="","",VLOOKUP(A91,データ２!$A$2:$B$144,2))</f>
        <v>南篠崎ランチャーズ</v>
      </c>
      <c r="C91" s="23" t="s">
        <v>80</v>
      </c>
      <c r="D91" s="24" t="s">
        <v>54</v>
      </c>
      <c r="E91" s="25">
        <v>27</v>
      </c>
      <c r="F91" s="90" t="s">
        <v>53</v>
      </c>
      <c r="G91" s="91"/>
      <c r="H91" s="92"/>
      <c r="I91" s="56"/>
      <c r="J91" s="57"/>
      <c r="K91" s="58"/>
      <c r="L91" s="56"/>
      <c r="M91" s="57"/>
      <c r="N91" s="58"/>
      <c r="O91" s="56"/>
      <c r="P91" s="57"/>
      <c r="Q91" s="58"/>
      <c r="R91" s="56"/>
      <c r="S91" s="57"/>
      <c r="T91" s="58"/>
      <c r="U91" s="56"/>
      <c r="V91" s="57"/>
      <c r="W91" s="58"/>
      <c r="X91" s="23" t="s">
        <v>80</v>
      </c>
      <c r="Y91" s="24" t="s">
        <v>54</v>
      </c>
      <c r="Z91" s="25">
        <v>8</v>
      </c>
      <c r="AA91" s="96">
        <f>COUNTIF(C91:Z92,"○")</f>
        <v>5</v>
      </c>
      <c r="AB91" s="96">
        <f>COUNTIF(C91:Z92,"●")</f>
        <v>0</v>
      </c>
      <c r="AC91" s="96">
        <f>COUNTIF(C91:Z92,"△")</f>
        <v>2</v>
      </c>
      <c r="AD91" s="96">
        <f>+AA91*3+AC91*1</f>
        <v>17</v>
      </c>
      <c r="AE91" s="96">
        <f>+E92+H92+K92+N92+Q92+T92+W92+Z92</f>
        <v>14</v>
      </c>
      <c r="AF91" s="96">
        <f>+C92+F92+I92+L92+O92+R92+U92+X92</f>
        <v>35</v>
      </c>
      <c r="AG91" s="96">
        <v>2</v>
      </c>
    </row>
    <row r="92" spans="1:33" ht="15.75" customHeight="1">
      <c r="A92" s="87"/>
      <c r="B92" s="113"/>
      <c r="C92" s="26"/>
      <c r="D92" s="27" t="s">
        <v>538</v>
      </c>
      <c r="E92" s="28"/>
      <c r="F92" s="93"/>
      <c r="G92" s="94"/>
      <c r="H92" s="95"/>
      <c r="I92" s="59">
        <v>9</v>
      </c>
      <c r="J92" s="60" t="s">
        <v>458</v>
      </c>
      <c r="K92" s="61">
        <v>2</v>
      </c>
      <c r="L92" s="59">
        <v>7</v>
      </c>
      <c r="M92" s="60" t="s">
        <v>462</v>
      </c>
      <c r="N92" s="61">
        <v>4</v>
      </c>
      <c r="O92" s="59">
        <v>5</v>
      </c>
      <c r="P92" s="60" t="s">
        <v>452</v>
      </c>
      <c r="Q92" s="61">
        <v>4</v>
      </c>
      <c r="R92" s="59">
        <v>2</v>
      </c>
      <c r="S92" s="60" t="s">
        <v>452</v>
      </c>
      <c r="T92" s="61">
        <v>0</v>
      </c>
      <c r="U92" s="59">
        <v>12</v>
      </c>
      <c r="V92" s="60" t="s">
        <v>472</v>
      </c>
      <c r="W92" s="61">
        <v>4</v>
      </c>
      <c r="X92" s="26"/>
      <c r="Y92" s="27" t="s">
        <v>538</v>
      </c>
      <c r="Z92" s="28"/>
      <c r="AA92" s="97"/>
      <c r="AB92" s="97"/>
      <c r="AC92" s="97"/>
      <c r="AD92" s="97"/>
      <c r="AE92" s="97"/>
      <c r="AF92" s="97"/>
      <c r="AG92" s="97"/>
    </row>
    <row r="93" spans="1:33" ht="15.75" customHeight="1">
      <c r="A93" s="87">
        <v>27</v>
      </c>
      <c r="B93" s="112" t="str">
        <f>IF(データ２!B54="","",VLOOKUP(A93,データ２!$A$2:$B$144,2))</f>
        <v>砧南クラブ</v>
      </c>
      <c r="C93" s="62"/>
      <c r="D93" s="63"/>
      <c r="E93" s="64"/>
      <c r="F93" s="62"/>
      <c r="G93" s="63"/>
      <c r="H93" s="64"/>
      <c r="I93" s="90" t="s">
        <v>53</v>
      </c>
      <c r="J93" s="91"/>
      <c r="K93" s="92"/>
      <c r="L93" s="62"/>
      <c r="M93" s="63"/>
      <c r="N93" s="64"/>
      <c r="O93" s="62"/>
      <c r="P93" s="63"/>
      <c r="Q93" s="64"/>
      <c r="R93" s="62"/>
      <c r="S93" s="63"/>
      <c r="T93" s="64"/>
      <c r="U93" s="56"/>
      <c r="V93" s="57"/>
      <c r="W93" s="58"/>
      <c r="X93" s="62"/>
      <c r="Y93" s="63"/>
      <c r="Z93" s="64"/>
      <c r="AA93" s="96">
        <f>COUNTIF(C93:Z94,"○")</f>
        <v>1</v>
      </c>
      <c r="AB93" s="96">
        <f>COUNTIF(C93:Z94,"●")</f>
        <v>6</v>
      </c>
      <c r="AC93" s="96">
        <f>COUNTIF(C93:Z94,"△")</f>
        <v>0</v>
      </c>
      <c r="AD93" s="96">
        <f>+AA93*3+AC93*1</f>
        <v>3</v>
      </c>
      <c r="AE93" s="96">
        <f>+E94+H94+K94+N94+Q94+T94+W94+Z94</f>
        <v>105</v>
      </c>
      <c r="AF93" s="96">
        <f>+C94+F94+I94+L94+O94+R94+U94+X94</f>
        <v>28</v>
      </c>
      <c r="AG93" s="96">
        <v>7</v>
      </c>
    </row>
    <row r="94" spans="1:33" ht="15.75" customHeight="1">
      <c r="A94" s="87"/>
      <c r="B94" s="113"/>
      <c r="C94" s="65">
        <v>1</v>
      </c>
      <c r="D94" s="66" t="s">
        <v>476</v>
      </c>
      <c r="E94" s="67">
        <v>14</v>
      </c>
      <c r="F94" s="65">
        <v>2</v>
      </c>
      <c r="G94" s="66" t="s">
        <v>457</v>
      </c>
      <c r="H94" s="67">
        <v>9</v>
      </c>
      <c r="I94" s="93"/>
      <c r="J94" s="94"/>
      <c r="K94" s="95"/>
      <c r="L94" s="65">
        <v>7</v>
      </c>
      <c r="M94" s="66" t="s">
        <v>496</v>
      </c>
      <c r="N94" s="67">
        <v>9</v>
      </c>
      <c r="O94" s="65">
        <v>2</v>
      </c>
      <c r="P94" s="66" t="s">
        <v>490</v>
      </c>
      <c r="Q94" s="67">
        <v>21</v>
      </c>
      <c r="R94" s="65">
        <v>3</v>
      </c>
      <c r="S94" s="66" t="s">
        <v>509</v>
      </c>
      <c r="T94" s="67">
        <v>16</v>
      </c>
      <c r="U94" s="59">
        <v>12</v>
      </c>
      <c r="V94" s="60" t="s">
        <v>517</v>
      </c>
      <c r="W94" s="61">
        <v>9</v>
      </c>
      <c r="X94" s="65">
        <v>1</v>
      </c>
      <c r="Y94" s="66" t="s">
        <v>536</v>
      </c>
      <c r="Z94" s="67">
        <v>27</v>
      </c>
      <c r="AA94" s="97"/>
      <c r="AB94" s="97"/>
      <c r="AC94" s="97"/>
      <c r="AD94" s="97"/>
      <c r="AE94" s="97"/>
      <c r="AF94" s="97"/>
      <c r="AG94" s="97"/>
    </row>
    <row r="95" spans="1:33" ht="15.75" customHeight="1">
      <c r="A95" s="87">
        <v>28</v>
      </c>
      <c r="B95" s="112" t="str">
        <f>IF(データ２!B56="","",VLOOKUP(A95,データ２!$A$2:$B$144,2))</f>
        <v>鐘ヶ淵イーグルス</v>
      </c>
      <c r="C95" s="23" t="s">
        <v>80</v>
      </c>
      <c r="D95" s="24" t="s">
        <v>54</v>
      </c>
      <c r="E95" s="25">
        <v>23</v>
      </c>
      <c r="F95" s="62"/>
      <c r="G95" s="63"/>
      <c r="H95" s="64"/>
      <c r="I95" s="56"/>
      <c r="J95" s="57"/>
      <c r="K95" s="58"/>
      <c r="L95" s="90" t="s">
        <v>53</v>
      </c>
      <c r="M95" s="91"/>
      <c r="N95" s="92"/>
      <c r="O95" s="62"/>
      <c r="P95" s="63"/>
      <c r="Q95" s="64"/>
      <c r="R95" s="62"/>
      <c r="S95" s="63"/>
      <c r="T95" s="64"/>
      <c r="U95" s="23" t="s">
        <v>80</v>
      </c>
      <c r="V95" s="24" t="s">
        <v>54</v>
      </c>
      <c r="W95" s="25">
        <v>21</v>
      </c>
      <c r="X95" s="56"/>
      <c r="Y95" s="57"/>
      <c r="Z95" s="58"/>
      <c r="AA95" s="96">
        <f>COUNTIF(C95:Z96,"○")</f>
        <v>2</v>
      </c>
      <c r="AB95" s="96">
        <f>COUNTIF(C95:Z96,"●")</f>
        <v>3</v>
      </c>
      <c r="AC95" s="96">
        <f>COUNTIF(C95:Z96,"△")</f>
        <v>2</v>
      </c>
      <c r="AD95" s="96">
        <f>+AA95*3+AC95*1</f>
        <v>8</v>
      </c>
      <c r="AE95" s="96">
        <f>+E96+H96+K96+N96+Q96+T96+W96+Z96</f>
        <v>54</v>
      </c>
      <c r="AF95" s="96">
        <f>+C96+F96+I96+L96+O96+R96+U96+X96</f>
        <v>23</v>
      </c>
      <c r="AG95" s="96">
        <v>6</v>
      </c>
    </row>
    <row r="96" spans="1:33" ht="15.75" customHeight="1">
      <c r="A96" s="87"/>
      <c r="B96" s="113"/>
      <c r="C96" s="26"/>
      <c r="D96" s="27" t="s">
        <v>538</v>
      </c>
      <c r="E96" s="28"/>
      <c r="F96" s="65">
        <v>4</v>
      </c>
      <c r="G96" s="66" t="s">
        <v>461</v>
      </c>
      <c r="H96" s="67">
        <v>7</v>
      </c>
      <c r="I96" s="59">
        <v>9</v>
      </c>
      <c r="J96" s="60" t="s">
        <v>495</v>
      </c>
      <c r="K96" s="61">
        <v>7</v>
      </c>
      <c r="L96" s="93"/>
      <c r="M96" s="94"/>
      <c r="N96" s="95"/>
      <c r="O96" s="65">
        <v>3</v>
      </c>
      <c r="P96" s="66" t="s">
        <v>518</v>
      </c>
      <c r="Q96" s="67">
        <v>13</v>
      </c>
      <c r="R96" s="65">
        <v>3</v>
      </c>
      <c r="S96" s="66" t="s">
        <v>505</v>
      </c>
      <c r="T96" s="67">
        <v>24</v>
      </c>
      <c r="U96" s="26"/>
      <c r="V96" s="27" t="s">
        <v>538</v>
      </c>
      <c r="W96" s="28"/>
      <c r="X96" s="59">
        <v>4</v>
      </c>
      <c r="Y96" s="60" t="s">
        <v>533</v>
      </c>
      <c r="Z96" s="61">
        <v>3</v>
      </c>
      <c r="AA96" s="97"/>
      <c r="AB96" s="97"/>
      <c r="AC96" s="97"/>
      <c r="AD96" s="97"/>
      <c r="AE96" s="97"/>
      <c r="AF96" s="97"/>
      <c r="AG96" s="97"/>
    </row>
    <row r="97" spans="1:33" ht="15.75" customHeight="1">
      <c r="A97" s="87">
        <v>29</v>
      </c>
      <c r="B97" s="110" t="str">
        <f>IF(データ２!B58="","",VLOOKUP(A97,データ２!$A$2:$B$144,2))</f>
        <v>品川ツインバード</v>
      </c>
      <c r="C97" s="62"/>
      <c r="D97" s="63"/>
      <c r="E97" s="64"/>
      <c r="F97" s="62"/>
      <c r="G97" s="63"/>
      <c r="H97" s="64"/>
      <c r="I97" s="56"/>
      <c r="J97" s="57"/>
      <c r="K97" s="58"/>
      <c r="L97" s="56"/>
      <c r="M97" s="57"/>
      <c r="N97" s="58"/>
      <c r="O97" s="90" t="s">
        <v>53</v>
      </c>
      <c r="P97" s="91"/>
      <c r="Q97" s="92"/>
      <c r="R97" s="56"/>
      <c r="S97" s="57"/>
      <c r="T97" s="58"/>
      <c r="U97" s="56"/>
      <c r="V97" s="57"/>
      <c r="W97" s="58"/>
      <c r="X97" s="56"/>
      <c r="Y97" s="57"/>
      <c r="Z97" s="58"/>
      <c r="AA97" s="96">
        <f>COUNTIF(C97:Z98,"○")</f>
        <v>5</v>
      </c>
      <c r="AB97" s="96">
        <f>COUNTIF(C97:Z98,"●")</f>
        <v>2</v>
      </c>
      <c r="AC97" s="96">
        <f>COUNTIF(C97:Z98,"△")</f>
        <v>0</v>
      </c>
      <c r="AD97" s="96">
        <f>+AA97*3+AC97*1</f>
        <v>15</v>
      </c>
      <c r="AE97" s="96">
        <f>+E98+H98+K98+N98+Q98+T98+W98+Z98</f>
        <v>38</v>
      </c>
      <c r="AF97" s="96">
        <f>+C98+F98+I98+L98+O98+R98+U98+X98</f>
        <v>84</v>
      </c>
      <c r="AG97" s="96">
        <v>3</v>
      </c>
    </row>
    <row r="98" spans="1:33" ht="15.75" customHeight="1">
      <c r="A98" s="87"/>
      <c r="B98" s="111"/>
      <c r="C98" s="65">
        <v>0</v>
      </c>
      <c r="D98" s="66" t="s">
        <v>466</v>
      </c>
      <c r="E98" s="67">
        <v>11</v>
      </c>
      <c r="F98" s="65">
        <v>4</v>
      </c>
      <c r="G98" s="66" t="s">
        <v>453</v>
      </c>
      <c r="H98" s="67">
        <v>5</v>
      </c>
      <c r="I98" s="59">
        <v>21</v>
      </c>
      <c r="J98" s="60" t="s">
        <v>489</v>
      </c>
      <c r="K98" s="61">
        <v>2</v>
      </c>
      <c r="L98" s="59">
        <v>13</v>
      </c>
      <c r="M98" s="60" t="s">
        <v>519</v>
      </c>
      <c r="N98" s="61">
        <v>3</v>
      </c>
      <c r="O98" s="93"/>
      <c r="P98" s="94"/>
      <c r="Q98" s="95"/>
      <c r="R98" s="59">
        <v>10</v>
      </c>
      <c r="S98" s="60" t="s">
        <v>452</v>
      </c>
      <c r="T98" s="61">
        <v>5</v>
      </c>
      <c r="U98" s="59">
        <v>26</v>
      </c>
      <c r="V98" s="60" t="s">
        <v>499</v>
      </c>
      <c r="W98" s="61">
        <v>10</v>
      </c>
      <c r="X98" s="59">
        <v>10</v>
      </c>
      <c r="Y98" s="60" t="s">
        <v>452</v>
      </c>
      <c r="Z98" s="61">
        <v>2</v>
      </c>
      <c r="AA98" s="97"/>
      <c r="AB98" s="97"/>
      <c r="AC98" s="97"/>
      <c r="AD98" s="97"/>
      <c r="AE98" s="97"/>
      <c r="AF98" s="97"/>
      <c r="AG98" s="97"/>
    </row>
    <row r="99" spans="1:33" ht="15.75" customHeight="1">
      <c r="A99" s="87">
        <v>30</v>
      </c>
      <c r="B99" s="110" t="str">
        <f>IF(データ２!B60="","",VLOOKUP(A99,データ２!$A$2:$B$144,2))</f>
        <v>葛飾アニマルズ</v>
      </c>
      <c r="C99" s="62"/>
      <c r="D99" s="63"/>
      <c r="E99" s="64"/>
      <c r="F99" s="62"/>
      <c r="G99" s="63"/>
      <c r="H99" s="64"/>
      <c r="I99" s="56"/>
      <c r="J99" s="57"/>
      <c r="K99" s="58"/>
      <c r="L99" s="56"/>
      <c r="M99" s="57"/>
      <c r="N99" s="58"/>
      <c r="O99" s="62"/>
      <c r="P99" s="63"/>
      <c r="Q99" s="64"/>
      <c r="R99" s="90" t="s">
        <v>53</v>
      </c>
      <c r="S99" s="91"/>
      <c r="T99" s="92"/>
      <c r="U99" s="56"/>
      <c r="V99" s="57"/>
      <c r="W99" s="58"/>
      <c r="X99" s="62"/>
      <c r="Y99" s="63"/>
      <c r="Z99" s="64"/>
      <c r="AA99" s="96">
        <f>COUNTIF(C99:Z100,"○")</f>
        <v>3</v>
      </c>
      <c r="AB99" s="96">
        <f>COUNTIF(C99:Z100,"●")</f>
        <v>4</v>
      </c>
      <c r="AC99" s="96">
        <f>COUNTIF(C99:Z100,"△")</f>
        <v>0</v>
      </c>
      <c r="AD99" s="96">
        <f>+AA99*3+AC99*1</f>
        <v>9</v>
      </c>
      <c r="AE99" s="96">
        <f>+E100+H100+K100+N100+Q100+T100+W100+Z100</f>
        <v>37</v>
      </c>
      <c r="AF99" s="96">
        <f>+C100+F100+I100+L100+O100+R100+U100+X100</f>
        <v>58</v>
      </c>
      <c r="AG99" s="96">
        <v>5</v>
      </c>
    </row>
    <row r="100" spans="1:33" ht="15.75" customHeight="1">
      <c r="A100" s="87"/>
      <c r="B100" s="111"/>
      <c r="C100" s="65">
        <v>2</v>
      </c>
      <c r="D100" s="66" t="s">
        <v>483</v>
      </c>
      <c r="E100" s="67">
        <v>7</v>
      </c>
      <c r="F100" s="65">
        <v>0</v>
      </c>
      <c r="G100" s="66" t="s">
        <v>453</v>
      </c>
      <c r="H100" s="67">
        <v>2</v>
      </c>
      <c r="I100" s="59">
        <v>16</v>
      </c>
      <c r="J100" s="60" t="s">
        <v>508</v>
      </c>
      <c r="K100" s="61">
        <v>3</v>
      </c>
      <c r="L100" s="59">
        <v>24</v>
      </c>
      <c r="M100" s="60" t="s">
        <v>504</v>
      </c>
      <c r="N100" s="61">
        <v>3</v>
      </c>
      <c r="O100" s="65">
        <v>5</v>
      </c>
      <c r="P100" s="66" t="s">
        <v>453</v>
      </c>
      <c r="Q100" s="67">
        <v>10</v>
      </c>
      <c r="R100" s="93"/>
      <c r="S100" s="94"/>
      <c r="T100" s="95"/>
      <c r="U100" s="59">
        <v>10</v>
      </c>
      <c r="V100" s="60" t="s">
        <v>462</v>
      </c>
      <c r="W100" s="61">
        <v>1</v>
      </c>
      <c r="X100" s="65">
        <v>1</v>
      </c>
      <c r="Y100" s="66" t="s">
        <v>485</v>
      </c>
      <c r="Z100" s="67">
        <v>11</v>
      </c>
      <c r="AA100" s="97"/>
      <c r="AB100" s="97"/>
      <c r="AC100" s="97"/>
      <c r="AD100" s="97"/>
      <c r="AE100" s="97"/>
      <c r="AF100" s="97"/>
      <c r="AG100" s="97"/>
    </row>
    <row r="101" spans="1:33" ht="15.75" customHeight="1">
      <c r="A101" s="87">
        <v>31</v>
      </c>
      <c r="B101" s="112" t="str">
        <f>IF(データ２!B62="","",VLOOKUP(A101,データ２!$A$2:$B$144,2))</f>
        <v>春日橋ファイターズ</v>
      </c>
      <c r="C101" s="62"/>
      <c r="D101" s="63"/>
      <c r="E101" s="64"/>
      <c r="F101" s="62"/>
      <c r="G101" s="63"/>
      <c r="H101" s="64"/>
      <c r="I101" s="62"/>
      <c r="J101" s="63"/>
      <c r="K101" s="64"/>
      <c r="L101" s="23" t="s">
        <v>80</v>
      </c>
      <c r="M101" s="24" t="s">
        <v>54</v>
      </c>
      <c r="N101" s="25">
        <v>21</v>
      </c>
      <c r="O101" s="62"/>
      <c r="P101" s="63"/>
      <c r="Q101" s="64"/>
      <c r="R101" s="62"/>
      <c r="S101" s="63"/>
      <c r="T101" s="64"/>
      <c r="U101" s="90" t="s">
        <v>53</v>
      </c>
      <c r="V101" s="91"/>
      <c r="W101" s="92"/>
      <c r="X101" s="62"/>
      <c r="Y101" s="63"/>
      <c r="Z101" s="64"/>
      <c r="AA101" s="96">
        <f>COUNTIF(C101:Z102,"○")</f>
        <v>0</v>
      </c>
      <c r="AB101" s="96">
        <f>COUNTIF(C101:Z102,"●")</f>
        <v>6</v>
      </c>
      <c r="AC101" s="96">
        <f>COUNTIF(C101:Z102,"△")</f>
        <v>1</v>
      </c>
      <c r="AD101" s="96">
        <f>+AA101*3+AC101*1</f>
        <v>1</v>
      </c>
      <c r="AE101" s="96">
        <f>+E102+H102+K102+N102+Q102+T102+W102+Z102</f>
        <v>78</v>
      </c>
      <c r="AF101" s="96">
        <f>+C102+F102+I102+L102+O102+R102+U102+X102</f>
        <v>27</v>
      </c>
      <c r="AG101" s="96">
        <v>8</v>
      </c>
    </row>
    <row r="102" spans="1:33" ht="15.75" customHeight="1">
      <c r="A102" s="87"/>
      <c r="B102" s="113"/>
      <c r="C102" s="65">
        <v>0</v>
      </c>
      <c r="D102" s="66" t="s">
        <v>478</v>
      </c>
      <c r="E102" s="67">
        <v>10</v>
      </c>
      <c r="F102" s="65">
        <v>4</v>
      </c>
      <c r="G102" s="66" t="s">
        <v>471</v>
      </c>
      <c r="H102" s="67">
        <v>12</v>
      </c>
      <c r="I102" s="65">
        <v>9</v>
      </c>
      <c r="J102" s="66" t="s">
        <v>516</v>
      </c>
      <c r="K102" s="67">
        <v>12</v>
      </c>
      <c r="L102" s="26"/>
      <c r="M102" s="27" t="s">
        <v>538</v>
      </c>
      <c r="N102" s="28"/>
      <c r="O102" s="65">
        <v>10</v>
      </c>
      <c r="P102" s="66" t="s">
        <v>498</v>
      </c>
      <c r="Q102" s="67">
        <v>26</v>
      </c>
      <c r="R102" s="65">
        <v>1</v>
      </c>
      <c r="S102" s="66" t="s">
        <v>461</v>
      </c>
      <c r="T102" s="67">
        <v>10</v>
      </c>
      <c r="U102" s="93"/>
      <c r="V102" s="94"/>
      <c r="W102" s="95"/>
      <c r="X102" s="65">
        <v>3</v>
      </c>
      <c r="Y102" s="66" t="s">
        <v>476</v>
      </c>
      <c r="Z102" s="67">
        <v>8</v>
      </c>
      <c r="AA102" s="97"/>
      <c r="AB102" s="97"/>
      <c r="AC102" s="97"/>
      <c r="AD102" s="97"/>
      <c r="AE102" s="97"/>
      <c r="AF102" s="97"/>
      <c r="AG102" s="97"/>
    </row>
    <row r="103" spans="1:33" ht="15.75" customHeight="1">
      <c r="A103" s="87">
        <v>32</v>
      </c>
      <c r="B103" s="112" t="str">
        <f>IF(データ２!B64="","",VLOOKUP(A103,データ２!$A$2:$B$144,2))</f>
        <v>フィールドキッズ</v>
      </c>
      <c r="C103" s="62"/>
      <c r="D103" s="63"/>
      <c r="E103" s="64"/>
      <c r="F103" s="23" t="s">
        <v>80</v>
      </c>
      <c r="G103" s="24" t="s">
        <v>54</v>
      </c>
      <c r="H103" s="25">
        <v>8</v>
      </c>
      <c r="I103" s="56"/>
      <c r="J103" s="57"/>
      <c r="K103" s="58"/>
      <c r="L103" s="62"/>
      <c r="M103" s="63"/>
      <c r="N103" s="64"/>
      <c r="O103" s="62"/>
      <c r="P103" s="63"/>
      <c r="Q103" s="64"/>
      <c r="R103" s="56"/>
      <c r="S103" s="57"/>
      <c r="T103" s="58"/>
      <c r="U103" s="56"/>
      <c r="V103" s="57"/>
      <c r="W103" s="58"/>
      <c r="X103" s="90" t="s">
        <v>53</v>
      </c>
      <c r="Y103" s="91"/>
      <c r="Z103" s="92"/>
      <c r="AA103" s="96">
        <f>COUNTIF(C103:Z104,"○")</f>
        <v>3</v>
      </c>
      <c r="AB103" s="96">
        <f>COUNTIF(C103:Z104,"●")</f>
        <v>3</v>
      </c>
      <c r="AC103" s="96">
        <f>COUNTIF(C103:Z104,"△")</f>
        <v>1</v>
      </c>
      <c r="AD103" s="96">
        <f>+AA103*3+AC103*1</f>
        <v>10</v>
      </c>
      <c r="AE103" s="96">
        <f>+E104+H104+K104+N104+Q104+T104+W104+Z104</f>
        <v>26</v>
      </c>
      <c r="AF103" s="96">
        <f>+C104+F104+I104+L104+O104+R104+U104+X104</f>
        <v>53</v>
      </c>
      <c r="AG103" s="96">
        <v>4</v>
      </c>
    </row>
    <row r="104" spans="1:33" ht="15.75" customHeight="1">
      <c r="A104" s="87"/>
      <c r="B104" s="113"/>
      <c r="C104" s="65">
        <v>2</v>
      </c>
      <c r="D104" s="66" t="s">
        <v>471</v>
      </c>
      <c r="E104" s="67">
        <v>7</v>
      </c>
      <c r="F104" s="26"/>
      <c r="G104" s="27" t="s">
        <v>538</v>
      </c>
      <c r="H104" s="28"/>
      <c r="I104" s="59">
        <v>27</v>
      </c>
      <c r="J104" s="60" t="s">
        <v>537</v>
      </c>
      <c r="K104" s="61">
        <v>1</v>
      </c>
      <c r="L104" s="65">
        <v>3</v>
      </c>
      <c r="M104" s="66" t="s">
        <v>534</v>
      </c>
      <c r="N104" s="67">
        <v>4</v>
      </c>
      <c r="O104" s="65">
        <v>2</v>
      </c>
      <c r="P104" s="66" t="s">
        <v>453</v>
      </c>
      <c r="Q104" s="67">
        <v>10</v>
      </c>
      <c r="R104" s="59">
        <v>11</v>
      </c>
      <c r="S104" s="60" t="s">
        <v>486</v>
      </c>
      <c r="T104" s="61">
        <v>1</v>
      </c>
      <c r="U104" s="59">
        <v>8</v>
      </c>
      <c r="V104" s="60" t="s">
        <v>475</v>
      </c>
      <c r="W104" s="61">
        <v>3</v>
      </c>
      <c r="X104" s="93"/>
      <c r="Y104" s="94"/>
      <c r="Z104" s="95"/>
      <c r="AA104" s="97"/>
      <c r="AB104" s="97"/>
      <c r="AC104" s="97"/>
      <c r="AD104" s="97"/>
      <c r="AE104" s="97"/>
      <c r="AF104" s="97"/>
      <c r="AG104" s="97"/>
    </row>
    <row r="105" spans="27:30" ht="12.75">
      <c r="AA105" s="17">
        <f>SUM(AA89:AA104)</f>
        <v>24</v>
      </c>
      <c r="AB105" s="17">
        <f>SUM(AB89:AB104)</f>
        <v>24</v>
      </c>
      <c r="AC105" s="17">
        <f>SUM(AC89:AC104)</f>
        <v>8</v>
      </c>
      <c r="AD105" s="80" t="s">
        <v>522</v>
      </c>
    </row>
    <row r="115" spans="2:26" ht="12.75">
      <c r="B115" s="11" t="str">
        <f>+データ１!$B$2</f>
        <v>2012/2/19</v>
      </c>
      <c r="C115" s="8" t="str">
        <f>+データ１!$B$4</f>
        <v>２０１２年 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33" ht="129.75" customHeight="1">
      <c r="B116" s="21" t="str">
        <f>+データ１!B14</f>
        <v>スーパーリ－グ 　　                  　　　 第６回大会  　　　        　　Ｅブロック     　　              ２０１２</v>
      </c>
      <c r="C116" s="145" t="str">
        <f>+IF(B117="","",+B117)</f>
        <v>御殿山ファイターズ</v>
      </c>
      <c r="D116" s="146"/>
      <c r="E116" s="147"/>
      <c r="F116" s="145" t="str">
        <f>+IF(B119="","",+B119)</f>
        <v>落一アポロ</v>
      </c>
      <c r="G116" s="146"/>
      <c r="H116" s="147"/>
      <c r="I116" s="145" t="str">
        <f>+IF(B121="","",+B121)</f>
        <v>球友ジュニアーズ</v>
      </c>
      <c r="J116" s="146"/>
      <c r="K116" s="147"/>
      <c r="L116" s="145" t="str">
        <f>+IF(B123="","",+B123)</f>
        <v>レッドサンズ</v>
      </c>
      <c r="M116" s="146"/>
      <c r="N116" s="147"/>
      <c r="O116" s="145" t="str">
        <f>+IF(B125="","",+B125)</f>
        <v>ヤングホークス</v>
      </c>
      <c r="P116" s="146"/>
      <c r="Q116" s="147"/>
      <c r="R116" s="145" t="str">
        <f>+IF(B127="","",+B127)</f>
        <v>葛西ファイターズ</v>
      </c>
      <c r="S116" s="146"/>
      <c r="T116" s="147"/>
      <c r="U116" s="145" t="str">
        <f>+IF(B129="","",+B129)</f>
        <v>有馬スワローズ</v>
      </c>
      <c r="V116" s="146"/>
      <c r="W116" s="147"/>
      <c r="X116" s="145" t="str">
        <f>+IF(B131="","",+B131)</f>
        <v>東王ジュニア</v>
      </c>
      <c r="Y116" s="146"/>
      <c r="Z116" s="147"/>
      <c r="AA116" s="22" t="s">
        <v>0</v>
      </c>
      <c r="AB116" s="15" t="s">
        <v>1</v>
      </c>
      <c r="AC116" s="15" t="s">
        <v>2</v>
      </c>
      <c r="AD116" s="13" t="s">
        <v>21</v>
      </c>
      <c r="AE116" s="14" t="s">
        <v>23</v>
      </c>
      <c r="AF116" s="14" t="s">
        <v>24</v>
      </c>
      <c r="AG116" s="13" t="s">
        <v>22</v>
      </c>
    </row>
    <row r="117" spans="1:33" ht="15.75" customHeight="1">
      <c r="A117" s="87">
        <v>33</v>
      </c>
      <c r="B117" s="143" t="str">
        <f>IF(データ２!B66="","",VLOOKUP(A117,データ２!$A$2:$B$144,2))</f>
        <v>御殿山ファイターズ</v>
      </c>
      <c r="C117" s="90" t="s">
        <v>53</v>
      </c>
      <c r="D117" s="91"/>
      <c r="E117" s="92"/>
      <c r="F117" s="62"/>
      <c r="G117" s="63"/>
      <c r="H117" s="64"/>
      <c r="I117" s="62"/>
      <c r="J117" s="63"/>
      <c r="K117" s="64"/>
      <c r="L117" s="62"/>
      <c r="M117" s="63"/>
      <c r="N117" s="64"/>
      <c r="O117" s="62"/>
      <c r="P117" s="63"/>
      <c r="Q117" s="64"/>
      <c r="R117" s="56"/>
      <c r="S117" s="57"/>
      <c r="T117" s="58"/>
      <c r="U117" s="62"/>
      <c r="V117" s="63"/>
      <c r="W117" s="64"/>
      <c r="X117" s="62"/>
      <c r="Y117" s="63"/>
      <c r="Z117" s="64"/>
      <c r="AA117" s="103">
        <f>COUNTIF(C117:Z118,"○")</f>
        <v>1</v>
      </c>
      <c r="AB117" s="96">
        <f>COUNTIF(C117:Z118,"●")</f>
        <v>6</v>
      </c>
      <c r="AC117" s="96">
        <f>COUNTIF(C117:Z118,"△")</f>
        <v>0</v>
      </c>
      <c r="AD117" s="96">
        <f>+AA117*3+AC117*1</f>
        <v>3</v>
      </c>
      <c r="AE117" s="96">
        <f>+E118+H118+K118+N118+Q118+T118+W118+Z118</f>
        <v>76</v>
      </c>
      <c r="AF117" s="96">
        <f>+C118+F118+I118+L118+O118+R118+U118+X118</f>
        <v>13</v>
      </c>
      <c r="AG117" s="141">
        <v>8</v>
      </c>
    </row>
    <row r="118" spans="1:33" ht="15.75" customHeight="1">
      <c r="A118" s="87"/>
      <c r="B118" s="144"/>
      <c r="C118" s="93"/>
      <c r="D118" s="94"/>
      <c r="E118" s="95"/>
      <c r="F118" s="65">
        <v>2</v>
      </c>
      <c r="G118" s="66" t="s">
        <v>478</v>
      </c>
      <c r="H118" s="67">
        <v>4</v>
      </c>
      <c r="I118" s="65">
        <v>0</v>
      </c>
      <c r="J118" s="66" t="s">
        <v>521</v>
      </c>
      <c r="K118" s="67">
        <v>22</v>
      </c>
      <c r="L118" s="65">
        <v>1</v>
      </c>
      <c r="M118" s="66" t="s">
        <v>453</v>
      </c>
      <c r="N118" s="67">
        <v>11</v>
      </c>
      <c r="O118" s="65">
        <v>3</v>
      </c>
      <c r="P118" s="66" t="s">
        <v>496</v>
      </c>
      <c r="Q118" s="67">
        <v>4</v>
      </c>
      <c r="R118" s="59">
        <v>5</v>
      </c>
      <c r="S118" s="60" t="s">
        <v>493</v>
      </c>
      <c r="T118" s="61">
        <v>3</v>
      </c>
      <c r="U118" s="65">
        <v>0</v>
      </c>
      <c r="V118" s="66" t="s">
        <v>516</v>
      </c>
      <c r="W118" s="67">
        <v>24</v>
      </c>
      <c r="X118" s="65">
        <v>2</v>
      </c>
      <c r="Y118" s="66" t="s">
        <v>461</v>
      </c>
      <c r="Z118" s="67">
        <v>8</v>
      </c>
      <c r="AA118" s="104"/>
      <c r="AB118" s="97"/>
      <c r="AC118" s="97"/>
      <c r="AD118" s="97"/>
      <c r="AE118" s="97"/>
      <c r="AF118" s="97"/>
      <c r="AG118" s="142"/>
    </row>
    <row r="119" spans="1:33" ht="15.75" customHeight="1">
      <c r="A119" s="87">
        <v>34</v>
      </c>
      <c r="B119" s="143" t="str">
        <f>IF(データ２!B68="","",VLOOKUP(A119,データ２!$A$2:$B$144,2))</f>
        <v>落一アポロ</v>
      </c>
      <c r="C119" s="56"/>
      <c r="D119" s="57"/>
      <c r="E119" s="58"/>
      <c r="F119" s="90" t="s">
        <v>53</v>
      </c>
      <c r="G119" s="91"/>
      <c r="H119" s="92"/>
      <c r="I119" s="62"/>
      <c r="J119" s="63"/>
      <c r="K119" s="64"/>
      <c r="L119" s="62"/>
      <c r="M119" s="63"/>
      <c r="N119" s="64"/>
      <c r="O119" s="56"/>
      <c r="P119" s="57"/>
      <c r="Q119" s="58"/>
      <c r="R119" s="62"/>
      <c r="S119" s="63"/>
      <c r="T119" s="64"/>
      <c r="U119" s="62"/>
      <c r="V119" s="63"/>
      <c r="W119" s="64"/>
      <c r="X119" s="62"/>
      <c r="Y119" s="63"/>
      <c r="Z119" s="64"/>
      <c r="AA119" s="103">
        <f>COUNTIF(C119:Z120,"○")</f>
        <v>2</v>
      </c>
      <c r="AB119" s="96">
        <f>COUNTIF(C119:Z120,"●")</f>
        <v>5</v>
      </c>
      <c r="AC119" s="96">
        <f>COUNTIF(C119:Z120,"△")</f>
        <v>0</v>
      </c>
      <c r="AD119" s="96">
        <f>+AA119*3+AC119*1</f>
        <v>6</v>
      </c>
      <c r="AE119" s="96">
        <f>+E120+H120+K120+N120+Q120+T120+W120+Z120</f>
        <v>58</v>
      </c>
      <c r="AF119" s="96">
        <f>+C120+F120+I120+L120+O120+R120+U120+X120</f>
        <v>39</v>
      </c>
      <c r="AG119" s="141">
        <v>6</v>
      </c>
    </row>
    <row r="120" spans="1:33" ht="15.75" customHeight="1">
      <c r="A120" s="87"/>
      <c r="B120" s="144"/>
      <c r="C120" s="59">
        <v>4</v>
      </c>
      <c r="D120" s="60" t="s">
        <v>477</v>
      </c>
      <c r="E120" s="61">
        <v>2</v>
      </c>
      <c r="F120" s="93"/>
      <c r="G120" s="94"/>
      <c r="H120" s="95"/>
      <c r="I120" s="65">
        <v>3</v>
      </c>
      <c r="J120" s="66" t="s">
        <v>502</v>
      </c>
      <c r="K120" s="67">
        <v>6</v>
      </c>
      <c r="L120" s="65">
        <v>8</v>
      </c>
      <c r="M120" s="66" t="s">
        <v>485</v>
      </c>
      <c r="N120" s="67">
        <v>9</v>
      </c>
      <c r="O120" s="59">
        <v>11</v>
      </c>
      <c r="P120" s="60" t="s">
        <v>452</v>
      </c>
      <c r="Q120" s="61">
        <v>8</v>
      </c>
      <c r="R120" s="65">
        <v>1</v>
      </c>
      <c r="S120" s="66" t="s">
        <v>498</v>
      </c>
      <c r="T120" s="67">
        <v>7</v>
      </c>
      <c r="U120" s="65">
        <v>5</v>
      </c>
      <c r="V120" s="66" t="s">
        <v>534</v>
      </c>
      <c r="W120" s="67">
        <v>13</v>
      </c>
      <c r="X120" s="65">
        <v>7</v>
      </c>
      <c r="Y120" s="66" t="s">
        <v>476</v>
      </c>
      <c r="Z120" s="67">
        <v>13</v>
      </c>
      <c r="AA120" s="104"/>
      <c r="AB120" s="97"/>
      <c r="AC120" s="97"/>
      <c r="AD120" s="97"/>
      <c r="AE120" s="97"/>
      <c r="AF120" s="97"/>
      <c r="AG120" s="142"/>
    </row>
    <row r="121" spans="1:33" ht="15.75" customHeight="1">
      <c r="A121" s="87">
        <v>35</v>
      </c>
      <c r="B121" s="143" t="str">
        <f>IF(データ２!B70="","",VLOOKUP(A121,データ２!$A$2:$B$144,2))</f>
        <v>球友ジュニアーズ</v>
      </c>
      <c r="C121" s="56"/>
      <c r="D121" s="57"/>
      <c r="E121" s="58"/>
      <c r="F121" s="56"/>
      <c r="G121" s="57"/>
      <c r="H121" s="58"/>
      <c r="I121" s="90" t="s">
        <v>53</v>
      </c>
      <c r="J121" s="91"/>
      <c r="K121" s="92"/>
      <c r="L121" s="56"/>
      <c r="M121" s="57"/>
      <c r="N121" s="58"/>
      <c r="O121" s="62"/>
      <c r="P121" s="63"/>
      <c r="Q121" s="64"/>
      <c r="R121" s="56"/>
      <c r="S121" s="57"/>
      <c r="T121" s="58"/>
      <c r="U121" s="135"/>
      <c r="V121" s="136"/>
      <c r="W121" s="137"/>
      <c r="X121" s="56"/>
      <c r="Y121" s="57"/>
      <c r="Z121" s="58"/>
      <c r="AA121" s="103">
        <f>COUNTIF(C121:Z122,"○")</f>
        <v>5</v>
      </c>
      <c r="AB121" s="96">
        <f>COUNTIF(C121:Z122,"●")</f>
        <v>1</v>
      </c>
      <c r="AC121" s="96">
        <f>COUNTIF(C121:Z122,"△")</f>
        <v>1</v>
      </c>
      <c r="AD121" s="96">
        <f>+AA121*3+AC121*1</f>
        <v>16</v>
      </c>
      <c r="AE121" s="96">
        <f>+E122+H122+K122+N122+Q122+T122+W122+Z122</f>
        <v>15</v>
      </c>
      <c r="AF121" s="96">
        <f>+C122+F122+I122+L122+O122+R122+U122+X122</f>
        <v>60</v>
      </c>
      <c r="AG121" s="141">
        <v>2</v>
      </c>
    </row>
    <row r="122" spans="1:33" ht="15.75" customHeight="1">
      <c r="A122" s="87"/>
      <c r="B122" s="144"/>
      <c r="C122" s="59">
        <v>22</v>
      </c>
      <c r="D122" s="60" t="s">
        <v>520</v>
      </c>
      <c r="E122" s="61">
        <v>0</v>
      </c>
      <c r="F122" s="59">
        <v>6</v>
      </c>
      <c r="G122" s="60" t="s">
        <v>501</v>
      </c>
      <c r="H122" s="61">
        <v>3</v>
      </c>
      <c r="I122" s="93"/>
      <c r="J122" s="94"/>
      <c r="K122" s="95"/>
      <c r="L122" s="59">
        <v>6</v>
      </c>
      <c r="M122" s="60" t="s">
        <v>472</v>
      </c>
      <c r="N122" s="61">
        <v>0</v>
      </c>
      <c r="O122" s="65">
        <v>1</v>
      </c>
      <c r="P122" s="66" t="s">
        <v>476</v>
      </c>
      <c r="Q122" s="67">
        <v>4</v>
      </c>
      <c r="R122" s="59">
        <v>15</v>
      </c>
      <c r="S122" s="60" t="s">
        <v>452</v>
      </c>
      <c r="T122" s="61">
        <v>4</v>
      </c>
      <c r="U122" s="138">
        <v>0</v>
      </c>
      <c r="V122" s="139" t="s">
        <v>535</v>
      </c>
      <c r="W122" s="140">
        <v>0</v>
      </c>
      <c r="X122" s="59">
        <v>10</v>
      </c>
      <c r="Y122" s="60" t="s">
        <v>508</v>
      </c>
      <c r="Z122" s="61">
        <v>4</v>
      </c>
      <c r="AA122" s="104"/>
      <c r="AB122" s="97"/>
      <c r="AC122" s="97"/>
      <c r="AD122" s="97"/>
      <c r="AE122" s="97"/>
      <c r="AF122" s="97"/>
      <c r="AG122" s="142"/>
    </row>
    <row r="123" spans="1:33" ht="15.75" customHeight="1">
      <c r="A123" s="87">
        <v>36</v>
      </c>
      <c r="B123" s="143" t="str">
        <f>IF(データ２!B72="","",VLOOKUP(A123,データ２!$A$2:$B$144,2))</f>
        <v>レッドサンズ</v>
      </c>
      <c r="C123" s="56"/>
      <c r="D123" s="57"/>
      <c r="E123" s="58"/>
      <c r="F123" s="56"/>
      <c r="G123" s="57"/>
      <c r="H123" s="58"/>
      <c r="I123" s="62"/>
      <c r="J123" s="63"/>
      <c r="K123" s="64"/>
      <c r="L123" s="90" t="s">
        <v>53</v>
      </c>
      <c r="M123" s="91"/>
      <c r="N123" s="92"/>
      <c r="O123" s="56"/>
      <c r="P123" s="57"/>
      <c r="Q123" s="58"/>
      <c r="R123" s="56"/>
      <c r="S123" s="57"/>
      <c r="T123" s="58"/>
      <c r="U123" s="62"/>
      <c r="V123" s="63"/>
      <c r="W123" s="64"/>
      <c r="X123" s="56"/>
      <c r="Y123" s="57"/>
      <c r="Z123" s="58"/>
      <c r="AA123" s="103">
        <f>COUNTIF(C123:Z124,"○")</f>
        <v>5</v>
      </c>
      <c r="AB123" s="96">
        <f>COUNTIF(C123:Z124,"●")</f>
        <v>2</v>
      </c>
      <c r="AC123" s="96">
        <f>COUNTIF(C123:Z124,"△")</f>
        <v>0</v>
      </c>
      <c r="AD123" s="96">
        <f>+AA123*3+AC123*1</f>
        <v>15</v>
      </c>
      <c r="AE123" s="96">
        <f>+E124+H124+K124+N124+Q124+T124+W124+Z124</f>
        <v>32</v>
      </c>
      <c r="AF123" s="96">
        <f>+C124+F124+I124+L124+O124+R124+U124+X124</f>
        <v>48</v>
      </c>
      <c r="AG123" s="141">
        <v>3</v>
      </c>
    </row>
    <row r="124" spans="1:33" ht="15.75" customHeight="1">
      <c r="A124" s="87"/>
      <c r="B124" s="144"/>
      <c r="C124" s="59">
        <v>11</v>
      </c>
      <c r="D124" s="60" t="s">
        <v>452</v>
      </c>
      <c r="E124" s="61">
        <v>1</v>
      </c>
      <c r="F124" s="59">
        <v>9</v>
      </c>
      <c r="G124" s="60" t="s">
        <v>486</v>
      </c>
      <c r="H124" s="61">
        <v>8</v>
      </c>
      <c r="I124" s="65">
        <v>0</v>
      </c>
      <c r="J124" s="66" t="s">
        <v>471</v>
      </c>
      <c r="K124" s="67">
        <v>6</v>
      </c>
      <c r="L124" s="93"/>
      <c r="M124" s="94"/>
      <c r="N124" s="95"/>
      <c r="O124" s="59">
        <v>9</v>
      </c>
      <c r="P124" s="60" t="s">
        <v>504</v>
      </c>
      <c r="Q124" s="61">
        <v>8</v>
      </c>
      <c r="R124" s="59">
        <v>8</v>
      </c>
      <c r="S124" s="60" t="s">
        <v>504</v>
      </c>
      <c r="T124" s="61">
        <v>1</v>
      </c>
      <c r="U124" s="65">
        <v>1</v>
      </c>
      <c r="V124" s="66" t="s">
        <v>453</v>
      </c>
      <c r="W124" s="67">
        <v>5</v>
      </c>
      <c r="X124" s="59">
        <v>10</v>
      </c>
      <c r="Y124" s="60" t="s">
        <v>537</v>
      </c>
      <c r="Z124" s="61">
        <v>3</v>
      </c>
      <c r="AA124" s="104"/>
      <c r="AB124" s="97"/>
      <c r="AC124" s="97"/>
      <c r="AD124" s="97"/>
      <c r="AE124" s="97"/>
      <c r="AF124" s="97"/>
      <c r="AG124" s="142"/>
    </row>
    <row r="125" spans="1:33" ht="15.75" customHeight="1">
      <c r="A125" s="87">
        <v>37</v>
      </c>
      <c r="B125" s="143" t="str">
        <f>IF(データ２!B74="","",VLOOKUP(A125,データ２!$A$2:$B$144,2))</f>
        <v>ヤングホークス</v>
      </c>
      <c r="C125" s="56"/>
      <c r="D125" s="57"/>
      <c r="E125" s="58"/>
      <c r="F125" s="62"/>
      <c r="G125" s="63"/>
      <c r="H125" s="64"/>
      <c r="I125" s="56"/>
      <c r="J125" s="57"/>
      <c r="K125" s="58"/>
      <c r="L125" s="62"/>
      <c r="M125" s="63"/>
      <c r="N125" s="64"/>
      <c r="O125" s="90" t="s">
        <v>53</v>
      </c>
      <c r="P125" s="91"/>
      <c r="Q125" s="92"/>
      <c r="R125" s="56"/>
      <c r="S125" s="57"/>
      <c r="T125" s="58"/>
      <c r="U125" s="62"/>
      <c r="V125" s="63"/>
      <c r="W125" s="64"/>
      <c r="X125" s="62"/>
      <c r="Y125" s="63"/>
      <c r="Z125" s="64"/>
      <c r="AA125" s="103">
        <f>COUNTIF(C125:Z126,"○")</f>
        <v>3</v>
      </c>
      <c r="AB125" s="96">
        <f>COUNTIF(C125:Z126,"●")</f>
        <v>4</v>
      </c>
      <c r="AC125" s="96">
        <f>COUNTIF(C125:Z126,"△")</f>
        <v>0</v>
      </c>
      <c r="AD125" s="96">
        <f>+AA125*3+AC125*1</f>
        <v>9</v>
      </c>
      <c r="AE125" s="96">
        <f>+E126+H126+K126+N126+Q126+T126+W126+Z126</f>
        <v>55</v>
      </c>
      <c r="AF125" s="96">
        <f>+C126+F126+I126+L126+O126+R126+U126+X126</f>
        <v>42</v>
      </c>
      <c r="AG125" s="141">
        <v>5</v>
      </c>
    </row>
    <row r="126" spans="1:33" ht="15.75" customHeight="1">
      <c r="A126" s="87"/>
      <c r="B126" s="144"/>
      <c r="C126" s="59">
        <v>4</v>
      </c>
      <c r="D126" s="60" t="s">
        <v>495</v>
      </c>
      <c r="E126" s="61">
        <v>3</v>
      </c>
      <c r="F126" s="65">
        <v>8</v>
      </c>
      <c r="G126" s="66" t="s">
        <v>484</v>
      </c>
      <c r="H126" s="67">
        <v>11</v>
      </c>
      <c r="I126" s="59">
        <v>4</v>
      </c>
      <c r="J126" s="60" t="s">
        <v>475</v>
      </c>
      <c r="K126" s="61">
        <v>1</v>
      </c>
      <c r="L126" s="65">
        <v>8</v>
      </c>
      <c r="M126" s="66" t="s">
        <v>505</v>
      </c>
      <c r="N126" s="67">
        <v>9</v>
      </c>
      <c r="O126" s="93"/>
      <c r="P126" s="94"/>
      <c r="Q126" s="95"/>
      <c r="R126" s="59">
        <v>7</v>
      </c>
      <c r="S126" s="60" t="s">
        <v>520</v>
      </c>
      <c r="T126" s="61">
        <v>6</v>
      </c>
      <c r="U126" s="65">
        <v>5</v>
      </c>
      <c r="V126" s="66" t="s">
        <v>487</v>
      </c>
      <c r="W126" s="67">
        <v>14</v>
      </c>
      <c r="X126" s="65">
        <v>6</v>
      </c>
      <c r="Y126" s="66" t="s">
        <v>534</v>
      </c>
      <c r="Z126" s="67">
        <v>11</v>
      </c>
      <c r="AA126" s="104"/>
      <c r="AB126" s="97"/>
      <c r="AC126" s="97"/>
      <c r="AD126" s="97"/>
      <c r="AE126" s="97"/>
      <c r="AF126" s="97"/>
      <c r="AG126" s="142"/>
    </row>
    <row r="127" spans="1:33" ht="15.75" customHeight="1">
      <c r="A127" s="87">
        <v>38</v>
      </c>
      <c r="B127" s="143" t="str">
        <f>IF(データ２!B76="","",VLOOKUP(A127,データ２!$A$2:$B$144,2))</f>
        <v>葛西ファイターズ</v>
      </c>
      <c r="C127" s="62"/>
      <c r="D127" s="63"/>
      <c r="E127" s="64"/>
      <c r="F127" s="56"/>
      <c r="G127" s="57"/>
      <c r="H127" s="58"/>
      <c r="I127" s="62"/>
      <c r="J127" s="63"/>
      <c r="K127" s="64"/>
      <c r="L127" s="62"/>
      <c r="M127" s="63"/>
      <c r="N127" s="64"/>
      <c r="O127" s="62"/>
      <c r="P127" s="63"/>
      <c r="Q127" s="64"/>
      <c r="R127" s="90" t="s">
        <v>53</v>
      </c>
      <c r="S127" s="91"/>
      <c r="T127" s="92"/>
      <c r="U127" s="62"/>
      <c r="V127" s="63"/>
      <c r="W127" s="64"/>
      <c r="X127" s="74"/>
      <c r="Y127" s="75"/>
      <c r="Z127" s="76"/>
      <c r="AA127" s="103">
        <f>COUNTIF(C127:Z128,"○")</f>
        <v>1</v>
      </c>
      <c r="AB127" s="96">
        <f>COUNTIF(C127:Z128,"●")</f>
        <v>5</v>
      </c>
      <c r="AC127" s="96">
        <f>COUNTIF(C127:Z128,"△")</f>
        <v>1</v>
      </c>
      <c r="AD127" s="96">
        <f>+AA127*3+AC127*1</f>
        <v>4</v>
      </c>
      <c r="AE127" s="96">
        <f>+E128+H128+K128+N128+Q128+T128+W128+Z128</f>
        <v>47</v>
      </c>
      <c r="AF127" s="96">
        <f>+C128+F128+I128+L128+O128+R128+U128+X128</f>
        <v>30</v>
      </c>
      <c r="AG127" s="141">
        <v>7</v>
      </c>
    </row>
    <row r="128" spans="1:33" ht="15.75" customHeight="1">
      <c r="A128" s="87"/>
      <c r="B128" s="144"/>
      <c r="C128" s="65">
        <v>3</v>
      </c>
      <c r="D128" s="66" t="s">
        <v>494</v>
      </c>
      <c r="E128" s="67">
        <v>5</v>
      </c>
      <c r="F128" s="59">
        <v>7</v>
      </c>
      <c r="G128" s="60" t="s">
        <v>499</v>
      </c>
      <c r="H128" s="61">
        <v>1</v>
      </c>
      <c r="I128" s="65">
        <v>4</v>
      </c>
      <c r="J128" s="66" t="s">
        <v>453</v>
      </c>
      <c r="K128" s="67">
        <v>15</v>
      </c>
      <c r="L128" s="65">
        <v>1</v>
      </c>
      <c r="M128" s="66" t="s">
        <v>505</v>
      </c>
      <c r="N128" s="67">
        <v>8</v>
      </c>
      <c r="O128" s="65">
        <v>6</v>
      </c>
      <c r="P128" s="66" t="s">
        <v>521</v>
      </c>
      <c r="Q128" s="67">
        <v>7</v>
      </c>
      <c r="R128" s="93"/>
      <c r="S128" s="94"/>
      <c r="T128" s="95"/>
      <c r="U128" s="65">
        <v>3</v>
      </c>
      <c r="V128" s="66" t="s">
        <v>467</v>
      </c>
      <c r="W128" s="67">
        <v>5</v>
      </c>
      <c r="X128" s="77">
        <v>6</v>
      </c>
      <c r="Y128" s="78" t="s">
        <v>497</v>
      </c>
      <c r="Z128" s="79">
        <v>6</v>
      </c>
      <c r="AA128" s="104"/>
      <c r="AB128" s="97"/>
      <c r="AC128" s="97"/>
      <c r="AD128" s="97"/>
      <c r="AE128" s="97"/>
      <c r="AF128" s="97"/>
      <c r="AG128" s="142"/>
    </row>
    <row r="129" spans="1:33" ht="15.75" customHeight="1">
      <c r="A129" s="87">
        <v>39</v>
      </c>
      <c r="B129" s="143" t="str">
        <f>IF(データ２!B78="","",VLOOKUP(A129,データ２!$A$2:$B$144,2))</f>
        <v>有馬スワローズ</v>
      </c>
      <c r="C129" s="56"/>
      <c r="D129" s="57"/>
      <c r="E129" s="58"/>
      <c r="F129" s="56"/>
      <c r="G129" s="57"/>
      <c r="H129" s="58"/>
      <c r="I129" s="135"/>
      <c r="J129" s="136"/>
      <c r="K129" s="137"/>
      <c r="L129" s="56"/>
      <c r="M129" s="57"/>
      <c r="N129" s="58"/>
      <c r="O129" s="56"/>
      <c r="P129" s="57"/>
      <c r="Q129" s="58"/>
      <c r="R129" s="56"/>
      <c r="S129" s="57"/>
      <c r="T129" s="58"/>
      <c r="U129" s="90" t="s">
        <v>53</v>
      </c>
      <c r="V129" s="91"/>
      <c r="W129" s="92"/>
      <c r="X129" s="56"/>
      <c r="Y129" s="57"/>
      <c r="Z129" s="58"/>
      <c r="AA129" s="103">
        <f>COUNTIF(C129:Z130,"○")</f>
        <v>6</v>
      </c>
      <c r="AB129" s="96">
        <f>COUNTIF(C129:Z130,"●")</f>
        <v>0</v>
      </c>
      <c r="AC129" s="96">
        <f>COUNTIF(C129:Z130,"△")</f>
        <v>1</v>
      </c>
      <c r="AD129" s="96">
        <f>+AA129*3+AC129*1</f>
        <v>19</v>
      </c>
      <c r="AE129" s="96">
        <f>+E130+H130+K130+N130+Q130+T130+W130+Z130</f>
        <v>19</v>
      </c>
      <c r="AF129" s="96">
        <f>+C130+F130+I130+L130+O130+R130+U130+X130</f>
        <v>69</v>
      </c>
      <c r="AG129" s="141">
        <v>1</v>
      </c>
    </row>
    <row r="130" spans="1:33" ht="15.75" customHeight="1">
      <c r="A130" s="87"/>
      <c r="B130" s="144"/>
      <c r="C130" s="59">
        <v>24</v>
      </c>
      <c r="D130" s="60" t="s">
        <v>517</v>
      </c>
      <c r="E130" s="61">
        <v>0</v>
      </c>
      <c r="F130" s="59">
        <v>13</v>
      </c>
      <c r="G130" s="60" t="s">
        <v>533</v>
      </c>
      <c r="H130" s="61">
        <v>5</v>
      </c>
      <c r="I130" s="138">
        <v>0</v>
      </c>
      <c r="J130" s="139" t="s">
        <v>535</v>
      </c>
      <c r="K130" s="140">
        <v>0</v>
      </c>
      <c r="L130" s="59">
        <v>5</v>
      </c>
      <c r="M130" s="60" t="s">
        <v>452</v>
      </c>
      <c r="N130" s="61">
        <v>1</v>
      </c>
      <c r="O130" s="59">
        <v>14</v>
      </c>
      <c r="P130" s="60" t="s">
        <v>488</v>
      </c>
      <c r="Q130" s="61">
        <v>5</v>
      </c>
      <c r="R130" s="59">
        <v>5</v>
      </c>
      <c r="S130" s="60" t="s">
        <v>468</v>
      </c>
      <c r="T130" s="61">
        <v>3</v>
      </c>
      <c r="U130" s="93"/>
      <c r="V130" s="94"/>
      <c r="W130" s="95"/>
      <c r="X130" s="59">
        <v>8</v>
      </c>
      <c r="Y130" s="60" t="s">
        <v>482</v>
      </c>
      <c r="Z130" s="61">
        <v>5</v>
      </c>
      <c r="AA130" s="104"/>
      <c r="AB130" s="97"/>
      <c r="AC130" s="97"/>
      <c r="AD130" s="97"/>
      <c r="AE130" s="97"/>
      <c r="AF130" s="97"/>
      <c r="AG130" s="142"/>
    </row>
    <row r="131" spans="1:33" ht="15.75" customHeight="1">
      <c r="A131" s="87">
        <v>40</v>
      </c>
      <c r="B131" s="143" t="str">
        <f>IF(データ２!B80="","",VLOOKUP(A131,データ２!$A$2:$B$144,2))</f>
        <v>東王ジュニア</v>
      </c>
      <c r="C131" s="56"/>
      <c r="D131" s="57"/>
      <c r="E131" s="58"/>
      <c r="F131" s="56"/>
      <c r="G131" s="57"/>
      <c r="H131" s="58"/>
      <c r="I131" s="62"/>
      <c r="J131" s="63"/>
      <c r="K131" s="64"/>
      <c r="L131" s="62"/>
      <c r="M131" s="63"/>
      <c r="N131" s="64"/>
      <c r="O131" s="56"/>
      <c r="P131" s="57"/>
      <c r="Q131" s="58"/>
      <c r="R131" s="74"/>
      <c r="S131" s="75"/>
      <c r="T131" s="76"/>
      <c r="U131" s="62"/>
      <c r="V131" s="63"/>
      <c r="W131" s="64"/>
      <c r="X131" s="90" t="s">
        <v>53</v>
      </c>
      <c r="Y131" s="91"/>
      <c r="Z131" s="92"/>
      <c r="AA131" s="103">
        <f>COUNTIF(C131:Z132,"○")</f>
        <v>3</v>
      </c>
      <c r="AB131" s="96">
        <f>COUNTIF(C131:Z132,"●")</f>
        <v>3</v>
      </c>
      <c r="AC131" s="96">
        <f>COUNTIF(C131:Z132,"△")</f>
        <v>1</v>
      </c>
      <c r="AD131" s="96">
        <f>+AA131*3+AC131*1</f>
        <v>10</v>
      </c>
      <c r="AE131" s="96">
        <f>+E132+H132+K132+N132+Q132+T132+W132+Z132</f>
        <v>49</v>
      </c>
      <c r="AF131" s="96">
        <f>+C132+F132+I132+L132+O132+R132+U132+X132</f>
        <v>50</v>
      </c>
      <c r="AG131" s="141">
        <v>4</v>
      </c>
    </row>
    <row r="132" spans="1:33" ht="15.75" customHeight="1">
      <c r="A132" s="87"/>
      <c r="B132" s="144"/>
      <c r="C132" s="59">
        <v>8</v>
      </c>
      <c r="D132" s="60" t="s">
        <v>462</v>
      </c>
      <c r="E132" s="61">
        <v>2</v>
      </c>
      <c r="F132" s="59">
        <v>13</v>
      </c>
      <c r="G132" s="60" t="s">
        <v>475</v>
      </c>
      <c r="H132" s="61">
        <v>7</v>
      </c>
      <c r="I132" s="65">
        <v>4</v>
      </c>
      <c r="J132" s="66" t="s">
        <v>509</v>
      </c>
      <c r="K132" s="67">
        <v>10</v>
      </c>
      <c r="L132" s="65">
        <v>3</v>
      </c>
      <c r="M132" s="66" t="s">
        <v>536</v>
      </c>
      <c r="N132" s="67">
        <v>10</v>
      </c>
      <c r="O132" s="59">
        <v>11</v>
      </c>
      <c r="P132" s="60" t="s">
        <v>533</v>
      </c>
      <c r="Q132" s="61">
        <v>6</v>
      </c>
      <c r="R132" s="77">
        <v>6</v>
      </c>
      <c r="S132" s="78" t="s">
        <v>497</v>
      </c>
      <c r="T132" s="79">
        <v>6</v>
      </c>
      <c r="U132" s="65">
        <v>5</v>
      </c>
      <c r="V132" s="66" t="s">
        <v>483</v>
      </c>
      <c r="W132" s="67">
        <v>8</v>
      </c>
      <c r="X132" s="93"/>
      <c r="Y132" s="94"/>
      <c r="Z132" s="95"/>
      <c r="AA132" s="104"/>
      <c r="AB132" s="97"/>
      <c r="AC132" s="97"/>
      <c r="AD132" s="97"/>
      <c r="AE132" s="97"/>
      <c r="AF132" s="97"/>
      <c r="AG132" s="142"/>
    </row>
    <row r="133" spans="1:30" ht="13.5" customHeight="1">
      <c r="A133" s="10"/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7">
        <f>SUM(AA117:AA132)</f>
        <v>26</v>
      </c>
      <c r="AB133" s="17">
        <f>SUM(AB117:AB132)</f>
        <v>26</v>
      </c>
      <c r="AC133" s="17">
        <f>SUM(AC117:AC132)</f>
        <v>4</v>
      </c>
      <c r="AD133" s="80"/>
    </row>
    <row r="134" spans="1:29" ht="13.5" customHeight="1">
      <c r="A134" s="10"/>
      <c r="B134" s="1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7"/>
      <c r="AB134" s="17"/>
      <c r="AC134" s="17"/>
    </row>
    <row r="135" spans="1:29" ht="13.5" customHeight="1">
      <c r="A135" s="10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7"/>
      <c r="AB135" s="17"/>
      <c r="AC135" s="17"/>
    </row>
    <row r="136" spans="1:29" ht="13.5" customHeight="1">
      <c r="A136" s="10"/>
      <c r="B136" s="1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7"/>
      <c r="AB136" s="17"/>
      <c r="AC136" s="17"/>
    </row>
    <row r="137" spans="1:29" ht="13.5" customHeight="1">
      <c r="A137" s="10"/>
      <c r="B137" s="1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7"/>
      <c r="AB137" s="17"/>
      <c r="AC137" s="17"/>
    </row>
    <row r="138" spans="1:29" ht="13.5" customHeight="1">
      <c r="A138" s="10"/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7"/>
      <c r="AB138" s="17"/>
      <c r="AC138" s="17"/>
    </row>
    <row r="139" spans="1:29" ht="13.5" customHeight="1">
      <c r="A139" s="10"/>
      <c r="B139" s="1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7"/>
      <c r="AB139" s="17"/>
      <c r="AC139" s="17"/>
    </row>
    <row r="140" spans="1:29" ht="13.5" customHeight="1">
      <c r="A140" s="10"/>
      <c r="B140" s="1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7"/>
      <c r="AB140" s="17"/>
      <c r="AC140" s="17"/>
    </row>
    <row r="141" spans="1:29" ht="13.5" customHeight="1">
      <c r="A141" s="10"/>
      <c r="B141" s="1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7"/>
      <c r="AB141" s="17"/>
      <c r="AC141" s="17"/>
    </row>
    <row r="142" spans="1:29" ht="13.5" customHeight="1">
      <c r="A142" s="10"/>
      <c r="B142" s="1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7"/>
      <c r="AB142" s="17"/>
      <c r="AC142" s="17"/>
    </row>
    <row r="143" spans="1:29" ht="13.5" customHeight="1">
      <c r="A143" s="10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7"/>
      <c r="AB143" s="17"/>
      <c r="AC143" s="17"/>
    </row>
    <row r="144" spans="2:26" ht="12.75">
      <c r="B144" s="11" t="str">
        <f>+データ１!$B$2</f>
        <v>2012/2/19</v>
      </c>
      <c r="C144" s="8" t="str">
        <f>+データ１!$B$4</f>
        <v>２０１２年 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33" ht="129.75" customHeight="1">
      <c r="B145" s="12" t="str">
        <f>+データ１!B16</f>
        <v>スーパーリ－グ 　　                  　　　 第６回大会  　　　        　　Ｆブロック     　　              ２０１２</v>
      </c>
      <c r="C145" s="100" t="str">
        <f>+IF(B146="","",+B146)</f>
        <v>ブラザースクラブ</v>
      </c>
      <c r="D145" s="101"/>
      <c r="E145" s="102"/>
      <c r="F145" s="100" t="str">
        <f>+IF(B148="","",+B148)</f>
        <v>羽沢フォースターズ</v>
      </c>
      <c r="G145" s="101"/>
      <c r="H145" s="102"/>
      <c r="I145" s="100" t="str">
        <f>+IF(B150="","",+B150)</f>
        <v>淀四ライオンズ</v>
      </c>
      <c r="J145" s="101"/>
      <c r="K145" s="102"/>
      <c r="L145" s="100" t="str">
        <f>+IF(B152="","",+B152)</f>
        <v>墨田スターズ</v>
      </c>
      <c r="M145" s="101"/>
      <c r="N145" s="102"/>
      <c r="O145" s="100" t="str">
        <f>+IF(B154="","",+B154)</f>
        <v>越中島ブレーブス</v>
      </c>
      <c r="P145" s="101"/>
      <c r="Q145" s="102"/>
      <c r="R145" s="100" t="str">
        <f>+IF(B156="","",+B156)</f>
        <v>品川レインボーズ</v>
      </c>
      <c r="S145" s="101"/>
      <c r="T145" s="102"/>
      <c r="U145" s="100" t="str">
        <f>+IF(B158="","",+B158)</f>
        <v>出雲ライオンズ</v>
      </c>
      <c r="V145" s="101"/>
      <c r="W145" s="102"/>
      <c r="X145" s="100" t="str">
        <f>+IF(B160="","",+B160)</f>
        <v>雑司ヶ谷ヤング</v>
      </c>
      <c r="Y145" s="101"/>
      <c r="Z145" s="102"/>
      <c r="AA145" s="15" t="s">
        <v>0</v>
      </c>
      <c r="AB145" s="15" t="s">
        <v>1</v>
      </c>
      <c r="AC145" s="15" t="s">
        <v>2</v>
      </c>
      <c r="AD145" s="13" t="s">
        <v>21</v>
      </c>
      <c r="AE145" s="14" t="s">
        <v>23</v>
      </c>
      <c r="AF145" s="14" t="s">
        <v>24</v>
      </c>
      <c r="AG145" s="13" t="s">
        <v>22</v>
      </c>
    </row>
    <row r="146" spans="1:33" ht="15.75" customHeight="1">
      <c r="A146" s="87">
        <v>41</v>
      </c>
      <c r="B146" s="110" t="str">
        <f>IF(データ２!B82="","",VLOOKUP(A146,データ２!$A$2:$B$144,2))</f>
        <v>ブラザースクラブ</v>
      </c>
      <c r="C146" s="90" t="s">
        <v>53</v>
      </c>
      <c r="D146" s="91"/>
      <c r="E146" s="92"/>
      <c r="F146" s="56"/>
      <c r="G146" s="57"/>
      <c r="H146" s="58"/>
      <c r="I146" s="56"/>
      <c r="J146" s="57"/>
      <c r="K146" s="58"/>
      <c r="L146" s="62"/>
      <c r="M146" s="63"/>
      <c r="N146" s="64"/>
      <c r="O146" s="62"/>
      <c r="P146" s="63"/>
      <c r="Q146" s="64"/>
      <c r="R146" s="62"/>
      <c r="S146" s="63"/>
      <c r="T146" s="64"/>
      <c r="U146" s="56"/>
      <c r="V146" s="57"/>
      <c r="W146" s="58"/>
      <c r="X146" s="56"/>
      <c r="Y146" s="57"/>
      <c r="Z146" s="58"/>
      <c r="AA146" s="96">
        <f>COUNTIF(C146:Z147,"○")</f>
        <v>4</v>
      </c>
      <c r="AB146" s="96">
        <f>COUNTIF(C146:Z147,"●")</f>
        <v>3</v>
      </c>
      <c r="AC146" s="96">
        <f>COUNTIF(C146:Z147,"△")</f>
        <v>0</v>
      </c>
      <c r="AD146" s="96">
        <f>+AA146*3+AC146*1</f>
        <v>12</v>
      </c>
      <c r="AE146" s="96">
        <f>+E147+H147+K147+N147+Q147+T147+W147+Z147</f>
        <v>55</v>
      </c>
      <c r="AF146" s="96">
        <f>+C147+F147+I147+L147+O147+R147+U147+X147</f>
        <v>62</v>
      </c>
      <c r="AG146" s="98">
        <v>4</v>
      </c>
    </row>
    <row r="147" spans="1:33" ht="15.75" customHeight="1">
      <c r="A147" s="87"/>
      <c r="B147" s="111"/>
      <c r="C147" s="93"/>
      <c r="D147" s="94"/>
      <c r="E147" s="95"/>
      <c r="F147" s="59">
        <v>18</v>
      </c>
      <c r="G147" s="60" t="s">
        <v>468</v>
      </c>
      <c r="H147" s="61">
        <v>10</v>
      </c>
      <c r="I147" s="59">
        <v>8</v>
      </c>
      <c r="J147" s="60" t="s">
        <v>452</v>
      </c>
      <c r="K147" s="61">
        <v>5</v>
      </c>
      <c r="L147" s="65">
        <v>2</v>
      </c>
      <c r="M147" s="66" t="s">
        <v>498</v>
      </c>
      <c r="N147" s="67">
        <v>14</v>
      </c>
      <c r="O147" s="65">
        <v>5</v>
      </c>
      <c r="P147" s="66" t="s">
        <v>498</v>
      </c>
      <c r="Q147" s="67">
        <v>9</v>
      </c>
      <c r="R147" s="65">
        <v>4</v>
      </c>
      <c r="S147" s="66" t="s">
        <v>511</v>
      </c>
      <c r="T147" s="67">
        <v>9</v>
      </c>
      <c r="U147" s="59">
        <v>9</v>
      </c>
      <c r="V147" s="60" t="s">
        <v>482</v>
      </c>
      <c r="W147" s="61">
        <v>5</v>
      </c>
      <c r="X147" s="59">
        <v>16</v>
      </c>
      <c r="Y147" s="60" t="s">
        <v>462</v>
      </c>
      <c r="Z147" s="61">
        <v>3</v>
      </c>
      <c r="AA147" s="97"/>
      <c r="AB147" s="97"/>
      <c r="AC147" s="97"/>
      <c r="AD147" s="97"/>
      <c r="AE147" s="97"/>
      <c r="AF147" s="97"/>
      <c r="AG147" s="99"/>
    </row>
    <row r="148" spans="1:33" ht="15.75" customHeight="1">
      <c r="A148" s="87">
        <v>42</v>
      </c>
      <c r="B148" s="110" t="str">
        <f>IF(データ２!B84="","",VLOOKUP(A148,データ２!$A$2:$B$144,2))</f>
        <v>羽沢フォースターズ</v>
      </c>
      <c r="C148" s="62"/>
      <c r="D148" s="63"/>
      <c r="E148" s="64"/>
      <c r="F148" s="90" t="s">
        <v>53</v>
      </c>
      <c r="G148" s="91"/>
      <c r="H148" s="92"/>
      <c r="I148" s="56"/>
      <c r="J148" s="57"/>
      <c r="K148" s="58"/>
      <c r="L148" s="68"/>
      <c r="M148" s="69"/>
      <c r="N148" s="70"/>
      <c r="O148" s="62"/>
      <c r="P148" s="63"/>
      <c r="Q148" s="64"/>
      <c r="R148" s="62"/>
      <c r="S148" s="63"/>
      <c r="T148" s="64"/>
      <c r="U148" s="62"/>
      <c r="V148" s="63"/>
      <c r="W148" s="64"/>
      <c r="X148" s="62"/>
      <c r="Y148" s="63"/>
      <c r="Z148" s="64"/>
      <c r="AA148" s="96">
        <f>COUNTIF(C148:Z149,"○")</f>
        <v>1</v>
      </c>
      <c r="AB148" s="96">
        <f>COUNTIF(C148:Z149,"●")</f>
        <v>5</v>
      </c>
      <c r="AC148" s="96">
        <f>COUNTIF(C148:Z149,"△")</f>
        <v>1</v>
      </c>
      <c r="AD148" s="96">
        <f>+AA148*3+AC148*1</f>
        <v>4</v>
      </c>
      <c r="AE148" s="96">
        <f>+E149+H149+K149+N149+Q149+T149+W149+Z149</f>
        <v>69</v>
      </c>
      <c r="AF148" s="96">
        <f>+C149+F149+I149+L149+O149+R149+U149+X149</f>
        <v>43</v>
      </c>
      <c r="AG148" s="98">
        <v>6</v>
      </c>
    </row>
    <row r="149" spans="1:33" ht="15.75" customHeight="1">
      <c r="A149" s="87"/>
      <c r="B149" s="111"/>
      <c r="C149" s="65">
        <v>10</v>
      </c>
      <c r="D149" s="66" t="s">
        <v>467</v>
      </c>
      <c r="E149" s="67">
        <v>18</v>
      </c>
      <c r="F149" s="93"/>
      <c r="G149" s="94"/>
      <c r="H149" s="95"/>
      <c r="I149" s="59">
        <v>7</v>
      </c>
      <c r="J149" s="60" t="s">
        <v>452</v>
      </c>
      <c r="K149" s="61">
        <v>6</v>
      </c>
      <c r="L149" s="71">
        <v>7</v>
      </c>
      <c r="M149" s="72" t="s">
        <v>463</v>
      </c>
      <c r="N149" s="73">
        <v>7</v>
      </c>
      <c r="O149" s="65">
        <v>1</v>
      </c>
      <c r="P149" s="66" t="s">
        <v>490</v>
      </c>
      <c r="Q149" s="67">
        <v>9</v>
      </c>
      <c r="R149" s="65">
        <v>6</v>
      </c>
      <c r="S149" s="66" t="s">
        <v>518</v>
      </c>
      <c r="T149" s="67">
        <v>9</v>
      </c>
      <c r="U149" s="65">
        <v>8</v>
      </c>
      <c r="V149" s="66" t="s">
        <v>453</v>
      </c>
      <c r="W149" s="67">
        <v>12</v>
      </c>
      <c r="X149" s="65">
        <v>4</v>
      </c>
      <c r="Y149" s="66" t="s">
        <v>466</v>
      </c>
      <c r="Z149" s="67">
        <v>8</v>
      </c>
      <c r="AA149" s="97"/>
      <c r="AB149" s="97"/>
      <c r="AC149" s="97"/>
      <c r="AD149" s="97"/>
      <c r="AE149" s="97"/>
      <c r="AF149" s="97"/>
      <c r="AG149" s="99"/>
    </row>
    <row r="150" spans="1:33" ht="15.75" customHeight="1">
      <c r="A150" s="87">
        <v>43</v>
      </c>
      <c r="B150" s="110" t="str">
        <f>IF(データ２!B86="","",VLOOKUP(A150,データ２!$A$2:$B$144,2))</f>
        <v>淀四ライオンズ</v>
      </c>
      <c r="C150" s="62"/>
      <c r="D150" s="63"/>
      <c r="E150" s="64"/>
      <c r="F150" s="62"/>
      <c r="G150" s="63"/>
      <c r="H150" s="64"/>
      <c r="I150" s="90" t="s">
        <v>53</v>
      </c>
      <c r="J150" s="91"/>
      <c r="K150" s="92"/>
      <c r="L150" s="62"/>
      <c r="M150" s="63"/>
      <c r="N150" s="64"/>
      <c r="O150" s="62"/>
      <c r="P150" s="63"/>
      <c r="Q150" s="64"/>
      <c r="R150" s="62"/>
      <c r="S150" s="63"/>
      <c r="T150" s="64"/>
      <c r="U150" s="56"/>
      <c r="V150" s="57"/>
      <c r="W150" s="58"/>
      <c r="X150" s="62"/>
      <c r="Y150" s="63"/>
      <c r="Z150" s="64"/>
      <c r="AA150" s="96">
        <f>COUNTIF(C150:Z151,"○")</f>
        <v>1</v>
      </c>
      <c r="AB150" s="96">
        <f>COUNTIF(C150:Z151,"●")</f>
        <v>6</v>
      </c>
      <c r="AC150" s="96">
        <f>COUNTIF(C150:Z151,"△")</f>
        <v>0</v>
      </c>
      <c r="AD150" s="96">
        <f>+AA150*3+AC150*1</f>
        <v>3</v>
      </c>
      <c r="AE150" s="96">
        <f>+E151+H151+K151+N151+Q151+T151+W151+Z151</f>
        <v>52</v>
      </c>
      <c r="AF150" s="96">
        <f>+C151+F151+I151+L151+O151+R151+U151+X151</f>
        <v>33</v>
      </c>
      <c r="AG150" s="98">
        <v>7</v>
      </c>
    </row>
    <row r="151" spans="1:33" ht="15.75" customHeight="1">
      <c r="A151" s="87"/>
      <c r="B151" s="111"/>
      <c r="C151" s="65">
        <v>5</v>
      </c>
      <c r="D151" s="66" t="s">
        <v>453</v>
      </c>
      <c r="E151" s="67">
        <v>8</v>
      </c>
      <c r="F151" s="65">
        <v>6</v>
      </c>
      <c r="G151" s="66" t="s">
        <v>453</v>
      </c>
      <c r="H151" s="67">
        <v>7</v>
      </c>
      <c r="I151" s="93"/>
      <c r="J151" s="94"/>
      <c r="K151" s="95"/>
      <c r="L151" s="65">
        <v>5</v>
      </c>
      <c r="M151" s="66" t="s">
        <v>457</v>
      </c>
      <c r="N151" s="67">
        <v>10</v>
      </c>
      <c r="O151" s="65">
        <v>2</v>
      </c>
      <c r="P151" s="66" t="s">
        <v>502</v>
      </c>
      <c r="Q151" s="67">
        <v>5</v>
      </c>
      <c r="R151" s="65">
        <v>1</v>
      </c>
      <c r="S151" s="66" t="s">
        <v>453</v>
      </c>
      <c r="T151" s="67">
        <v>15</v>
      </c>
      <c r="U151" s="59">
        <v>9</v>
      </c>
      <c r="V151" s="60" t="s">
        <v>544</v>
      </c>
      <c r="W151" s="61">
        <v>1</v>
      </c>
      <c r="X151" s="65">
        <v>5</v>
      </c>
      <c r="Y151" s="66" t="s">
        <v>453</v>
      </c>
      <c r="Z151" s="67">
        <v>6</v>
      </c>
      <c r="AA151" s="97"/>
      <c r="AB151" s="97"/>
      <c r="AC151" s="97"/>
      <c r="AD151" s="97"/>
      <c r="AE151" s="97"/>
      <c r="AF151" s="97"/>
      <c r="AG151" s="99"/>
    </row>
    <row r="152" spans="1:33" ht="15.75" customHeight="1">
      <c r="A152" s="87">
        <v>44</v>
      </c>
      <c r="B152" s="110" t="str">
        <f>IF(データ２!B88="","",VLOOKUP(A152,データ２!$A$2:$B$144,2))</f>
        <v>墨田スターズ</v>
      </c>
      <c r="C152" s="56"/>
      <c r="D152" s="57"/>
      <c r="E152" s="58"/>
      <c r="F152" s="68"/>
      <c r="G152" s="69"/>
      <c r="H152" s="70"/>
      <c r="I152" s="56"/>
      <c r="J152" s="57"/>
      <c r="K152" s="58"/>
      <c r="L152" s="90" t="s">
        <v>53</v>
      </c>
      <c r="M152" s="91"/>
      <c r="N152" s="92"/>
      <c r="O152" s="62"/>
      <c r="P152" s="63"/>
      <c r="Q152" s="64"/>
      <c r="R152" s="56"/>
      <c r="S152" s="57"/>
      <c r="T152" s="58"/>
      <c r="U152" s="56"/>
      <c r="V152" s="57"/>
      <c r="W152" s="58"/>
      <c r="X152" s="56"/>
      <c r="Y152" s="57"/>
      <c r="Z152" s="58"/>
      <c r="AA152" s="96">
        <f>COUNTIF(C152:Z153,"○")</f>
        <v>5</v>
      </c>
      <c r="AB152" s="96">
        <f>COUNTIF(C152:Z153,"●")</f>
        <v>1</v>
      </c>
      <c r="AC152" s="96">
        <f>COUNTIF(C152:Z153,"△")</f>
        <v>1</v>
      </c>
      <c r="AD152" s="96">
        <f>+AA152*3+AC152*1</f>
        <v>16</v>
      </c>
      <c r="AE152" s="96">
        <f>+E153+H153+K153+N153+Q153+T153+W153+Z153</f>
        <v>24</v>
      </c>
      <c r="AF152" s="96">
        <f>+C153+F153+I153+L153+O153+R153+U153+X153</f>
        <v>78</v>
      </c>
      <c r="AG152" s="98">
        <v>3</v>
      </c>
    </row>
    <row r="153" spans="1:33" ht="15.75" customHeight="1">
      <c r="A153" s="87"/>
      <c r="B153" s="111"/>
      <c r="C153" s="59">
        <v>14</v>
      </c>
      <c r="D153" s="60" t="s">
        <v>499</v>
      </c>
      <c r="E153" s="61">
        <v>2</v>
      </c>
      <c r="F153" s="71">
        <v>7</v>
      </c>
      <c r="G153" s="72" t="s">
        <v>463</v>
      </c>
      <c r="H153" s="73">
        <v>7</v>
      </c>
      <c r="I153" s="59">
        <v>10</v>
      </c>
      <c r="J153" s="60" t="s">
        <v>458</v>
      </c>
      <c r="K153" s="61">
        <v>5</v>
      </c>
      <c r="L153" s="93"/>
      <c r="M153" s="94"/>
      <c r="N153" s="95"/>
      <c r="O153" s="65">
        <v>1</v>
      </c>
      <c r="P153" s="66" t="s">
        <v>453</v>
      </c>
      <c r="Q153" s="67">
        <v>3</v>
      </c>
      <c r="R153" s="59">
        <v>14</v>
      </c>
      <c r="S153" s="60" t="s">
        <v>452</v>
      </c>
      <c r="T153" s="61">
        <v>5</v>
      </c>
      <c r="U153" s="59">
        <v>18</v>
      </c>
      <c r="V153" s="60" t="s">
        <v>544</v>
      </c>
      <c r="W153" s="61">
        <v>0</v>
      </c>
      <c r="X153" s="59">
        <v>14</v>
      </c>
      <c r="Y153" s="60" t="s">
        <v>520</v>
      </c>
      <c r="Z153" s="61">
        <v>2</v>
      </c>
      <c r="AA153" s="97"/>
      <c r="AB153" s="97"/>
      <c r="AC153" s="97"/>
      <c r="AD153" s="97"/>
      <c r="AE153" s="97"/>
      <c r="AF153" s="97"/>
      <c r="AG153" s="99"/>
    </row>
    <row r="154" spans="1:33" ht="15.75" customHeight="1">
      <c r="A154" s="87">
        <v>45</v>
      </c>
      <c r="B154" s="110" t="str">
        <f>IF(データ２!B90="","",VLOOKUP(A154,データ２!$A$2:$B$144,2))</f>
        <v>越中島ブレーブス</v>
      </c>
      <c r="C154" s="56"/>
      <c r="D154" s="57"/>
      <c r="E154" s="58"/>
      <c r="F154" s="56"/>
      <c r="G154" s="57"/>
      <c r="H154" s="58"/>
      <c r="I154" s="56"/>
      <c r="J154" s="57"/>
      <c r="K154" s="58"/>
      <c r="L154" s="56"/>
      <c r="M154" s="57"/>
      <c r="N154" s="58"/>
      <c r="O154" s="90" t="s">
        <v>53</v>
      </c>
      <c r="P154" s="91"/>
      <c r="Q154" s="92"/>
      <c r="R154" s="62"/>
      <c r="S154" s="63"/>
      <c r="T154" s="64"/>
      <c r="U154" s="56"/>
      <c r="V154" s="57"/>
      <c r="W154" s="58"/>
      <c r="X154" s="56"/>
      <c r="Y154" s="57"/>
      <c r="Z154" s="58"/>
      <c r="AA154" s="96">
        <f>COUNTIF(C154:Z155,"○")</f>
        <v>6</v>
      </c>
      <c r="AB154" s="96">
        <f>COUNTIF(C154:Z155,"●")</f>
        <v>1</v>
      </c>
      <c r="AC154" s="96">
        <f>COUNTIF(C154:Z155,"△")</f>
        <v>0</v>
      </c>
      <c r="AD154" s="96">
        <f>+AA154*3+AC154*1</f>
        <v>18</v>
      </c>
      <c r="AE154" s="96">
        <f>+E155+H155+K155+N155+Q155+T155+W155+Z155</f>
        <v>22</v>
      </c>
      <c r="AF154" s="96">
        <f>+C155+F155+I155+L155+O155+R155+U155+X155</f>
        <v>56</v>
      </c>
      <c r="AG154" s="98">
        <v>1</v>
      </c>
    </row>
    <row r="155" spans="1:33" ht="15.75" customHeight="1">
      <c r="A155" s="87"/>
      <c r="B155" s="111"/>
      <c r="C155" s="59">
        <v>9</v>
      </c>
      <c r="D155" s="60" t="s">
        <v>499</v>
      </c>
      <c r="E155" s="61">
        <v>5</v>
      </c>
      <c r="F155" s="59">
        <v>9</v>
      </c>
      <c r="G155" s="60" t="s">
        <v>489</v>
      </c>
      <c r="H155" s="61">
        <v>1</v>
      </c>
      <c r="I155" s="59">
        <v>5</v>
      </c>
      <c r="J155" s="60" t="s">
        <v>501</v>
      </c>
      <c r="K155" s="61">
        <v>2</v>
      </c>
      <c r="L155" s="59">
        <v>3</v>
      </c>
      <c r="M155" s="60" t="s">
        <v>452</v>
      </c>
      <c r="N155" s="61">
        <v>1</v>
      </c>
      <c r="O155" s="93"/>
      <c r="P155" s="94"/>
      <c r="Q155" s="95"/>
      <c r="R155" s="65">
        <v>6</v>
      </c>
      <c r="S155" s="66" t="s">
        <v>453</v>
      </c>
      <c r="T155" s="67">
        <v>7</v>
      </c>
      <c r="U155" s="59">
        <v>11</v>
      </c>
      <c r="V155" s="60" t="s">
        <v>520</v>
      </c>
      <c r="W155" s="61">
        <v>4</v>
      </c>
      <c r="X155" s="59">
        <v>13</v>
      </c>
      <c r="Y155" s="60" t="s">
        <v>504</v>
      </c>
      <c r="Z155" s="61">
        <v>2</v>
      </c>
      <c r="AA155" s="97"/>
      <c r="AB155" s="97"/>
      <c r="AC155" s="97"/>
      <c r="AD155" s="97"/>
      <c r="AE155" s="97"/>
      <c r="AF155" s="97"/>
      <c r="AG155" s="99"/>
    </row>
    <row r="156" spans="1:33" ht="15.75" customHeight="1">
      <c r="A156" s="87">
        <v>46</v>
      </c>
      <c r="B156" s="110" t="str">
        <f>IF(データ２!B92="","",VLOOKUP(A156,データ２!$A$2:$B$144,2))</f>
        <v>品川レインボーズ</v>
      </c>
      <c r="C156" s="56"/>
      <c r="D156" s="57"/>
      <c r="E156" s="58"/>
      <c r="F156" s="56"/>
      <c r="G156" s="57"/>
      <c r="H156" s="58"/>
      <c r="I156" s="56"/>
      <c r="J156" s="57"/>
      <c r="K156" s="58"/>
      <c r="L156" s="62"/>
      <c r="M156" s="63"/>
      <c r="N156" s="64"/>
      <c r="O156" s="56"/>
      <c r="P156" s="57"/>
      <c r="Q156" s="58"/>
      <c r="R156" s="90" t="s">
        <v>53</v>
      </c>
      <c r="S156" s="91"/>
      <c r="T156" s="92"/>
      <c r="U156" s="56"/>
      <c r="V156" s="57"/>
      <c r="W156" s="58"/>
      <c r="X156" s="56"/>
      <c r="Y156" s="57"/>
      <c r="Z156" s="58"/>
      <c r="AA156" s="96">
        <f>COUNTIF(C156:Z157,"○")</f>
        <v>6</v>
      </c>
      <c r="AB156" s="96">
        <f>COUNTIF(C156:Z157,"●")</f>
        <v>1</v>
      </c>
      <c r="AC156" s="96">
        <f>COUNTIF(C156:Z157,"△")</f>
        <v>0</v>
      </c>
      <c r="AD156" s="96">
        <f>+AA156*3+AC156*1</f>
        <v>18</v>
      </c>
      <c r="AE156" s="96">
        <f>+E157+H157+K157+N157+Q157+T157+W157+Z157</f>
        <v>35</v>
      </c>
      <c r="AF156" s="96">
        <f>+C157+F157+I157+L157+O157+R157+U157+X157</f>
        <v>58</v>
      </c>
      <c r="AG156" s="98">
        <v>2</v>
      </c>
    </row>
    <row r="157" spans="1:33" ht="15.75" customHeight="1">
      <c r="A157" s="87"/>
      <c r="B157" s="111"/>
      <c r="C157" s="59">
        <v>9</v>
      </c>
      <c r="D157" s="60" t="s">
        <v>510</v>
      </c>
      <c r="E157" s="61">
        <v>4</v>
      </c>
      <c r="F157" s="59">
        <v>9</v>
      </c>
      <c r="G157" s="60" t="s">
        <v>519</v>
      </c>
      <c r="H157" s="61">
        <v>6</v>
      </c>
      <c r="I157" s="59">
        <v>15</v>
      </c>
      <c r="J157" s="60" t="s">
        <v>452</v>
      </c>
      <c r="K157" s="61">
        <v>1</v>
      </c>
      <c r="L157" s="65">
        <v>5</v>
      </c>
      <c r="M157" s="66" t="s">
        <v>453</v>
      </c>
      <c r="N157" s="67">
        <v>14</v>
      </c>
      <c r="O157" s="59">
        <v>7</v>
      </c>
      <c r="P157" s="60" t="s">
        <v>515</v>
      </c>
      <c r="Q157" s="61">
        <v>6</v>
      </c>
      <c r="R157" s="93"/>
      <c r="S157" s="94"/>
      <c r="T157" s="95"/>
      <c r="U157" s="59">
        <v>7</v>
      </c>
      <c r="V157" s="60" t="s">
        <v>482</v>
      </c>
      <c r="W157" s="61">
        <v>2</v>
      </c>
      <c r="X157" s="59">
        <v>6</v>
      </c>
      <c r="Y157" s="60" t="s">
        <v>499</v>
      </c>
      <c r="Z157" s="61">
        <v>2</v>
      </c>
      <c r="AA157" s="97"/>
      <c r="AB157" s="97"/>
      <c r="AC157" s="97"/>
      <c r="AD157" s="97"/>
      <c r="AE157" s="97"/>
      <c r="AF157" s="97"/>
      <c r="AG157" s="99"/>
    </row>
    <row r="158" spans="1:33" ht="15.75" customHeight="1">
      <c r="A158" s="87">
        <v>47</v>
      </c>
      <c r="B158" s="110" t="str">
        <f>IF(データ２!B94="","",VLOOKUP(A158,データ２!$A$2:$B$144,2))</f>
        <v>出雲ライオンズ</v>
      </c>
      <c r="C158" s="62"/>
      <c r="D158" s="63"/>
      <c r="E158" s="64"/>
      <c r="F158" s="56"/>
      <c r="G158" s="57"/>
      <c r="H158" s="58"/>
      <c r="I158" s="62"/>
      <c r="J158" s="63"/>
      <c r="K158" s="64"/>
      <c r="L158" s="62"/>
      <c r="M158" s="63"/>
      <c r="N158" s="64"/>
      <c r="O158" s="62"/>
      <c r="P158" s="63"/>
      <c r="Q158" s="64"/>
      <c r="R158" s="62"/>
      <c r="S158" s="63"/>
      <c r="T158" s="64"/>
      <c r="U158" s="90" t="s">
        <v>53</v>
      </c>
      <c r="V158" s="91"/>
      <c r="W158" s="92"/>
      <c r="X158" s="62"/>
      <c r="Y158" s="63"/>
      <c r="Z158" s="64"/>
      <c r="AA158" s="96">
        <f>COUNTIF(C158:Z159,"○")</f>
        <v>1</v>
      </c>
      <c r="AB158" s="96">
        <f>COUNTIF(C158:Z159,"●")</f>
        <v>6</v>
      </c>
      <c r="AC158" s="96">
        <f>COUNTIF(C158:Z159,"△")</f>
        <v>0</v>
      </c>
      <c r="AD158" s="96">
        <f>+AA158*3+AC158*1</f>
        <v>3</v>
      </c>
      <c r="AE158" s="96">
        <f>+E159+H159+K159+N159+Q159+T159+W159+Z159</f>
        <v>83</v>
      </c>
      <c r="AF158" s="96">
        <f>+C159+F159+I159+L159+O159+R159+U159+X159</f>
        <v>26</v>
      </c>
      <c r="AG158" s="98">
        <v>8</v>
      </c>
    </row>
    <row r="159" spans="1:33" ht="15.75" customHeight="1">
      <c r="A159" s="87"/>
      <c r="B159" s="111"/>
      <c r="C159" s="65">
        <v>5</v>
      </c>
      <c r="D159" s="66" t="s">
        <v>483</v>
      </c>
      <c r="E159" s="67">
        <v>9</v>
      </c>
      <c r="F159" s="59">
        <v>12</v>
      </c>
      <c r="G159" s="60" t="s">
        <v>452</v>
      </c>
      <c r="H159" s="61">
        <v>8</v>
      </c>
      <c r="I159" s="65">
        <v>1</v>
      </c>
      <c r="J159" s="66" t="s">
        <v>543</v>
      </c>
      <c r="K159" s="67">
        <v>9</v>
      </c>
      <c r="L159" s="65">
        <v>0</v>
      </c>
      <c r="M159" s="66" t="s">
        <v>543</v>
      </c>
      <c r="N159" s="67">
        <v>18</v>
      </c>
      <c r="O159" s="65">
        <v>4</v>
      </c>
      <c r="P159" s="66" t="s">
        <v>521</v>
      </c>
      <c r="Q159" s="67">
        <v>11</v>
      </c>
      <c r="R159" s="65">
        <v>2</v>
      </c>
      <c r="S159" s="66" t="s">
        <v>483</v>
      </c>
      <c r="T159" s="67">
        <v>7</v>
      </c>
      <c r="U159" s="93"/>
      <c r="V159" s="94"/>
      <c r="W159" s="95"/>
      <c r="X159" s="65">
        <v>2</v>
      </c>
      <c r="Y159" s="66" t="s">
        <v>485</v>
      </c>
      <c r="Z159" s="67">
        <v>21</v>
      </c>
      <c r="AA159" s="97"/>
      <c r="AB159" s="97"/>
      <c r="AC159" s="97"/>
      <c r="AD159" s="97"/>
      <c r="AE159" s="97"/>
      <c r="AF159" s="97"/>
      <c r="AG159" s="99"/>
    </row>
    <row r="160" spans="1:33" ht="15.75" customHeight="1">
      <c r="A160" s="87">
        <v>48</v>
      </c>
      <c r="B160" s="110" t="str">
        <f>IF(データ２!B96="","",VLOOKUP(A160,データ２!$A$2:$B$144,2))</f>
        <v>雑司ヶ谷ヤング</v>
      </c>
      <c r="C160" s="62"/>
      <c r="D160" s="63"/>
      <c r="E160" s="64"/>
      <c r="F160" s="56"/>
      <c r="G160" s="57"/>
      <c r="H160" s="58"/>
      <c r="I160" s="56"/>
      <c r="J160" s="57"/>
      <c r="K160" s="58"/>
      <c r="L160" s="62"/>
      <c r="M160" s="63"/>
      <c r="N160" s="64"/>
      <c r="O160" s="62"/>
      <c r="P160" s="63"/>
      <c r="Q160" s="64"/>
      <c r="R160" s="62"/>
      <c r="S160" s="63"/>
      <c r="T160" s="64"/>
      <c r="U160" s="56"/>
      <c r="V160" s="57"/>
      <c r="W160" s="58"/>
      <c r="X160" s="90" t="s">
        <v>53</v>
      </c>
      <c r="Y160" s="91"/>
      <c r="Z160" s="92"/>
      <c r="AA160" s="96">
        <f>COUNTIF(C160:Z161,"○")</f>
        <v>3</v>
      </c>
      <c r="AB160" s="96">
        <f>COUNTIF(C160:Z161,"●")</f>
        <v>4</v>
      </c>
      <c r="AC160" s="96">
        <f>COUNTIF(C160:Z161,"△")</f>
        <v>0</v>
      </c>
      <c r="AD160" s="96">
        <f>+AA160*3+AC160*1</f>
        <v>9</v>
      </c>
      <c r="AE160" s="96">
        <f>+E161+H161+K161+N161+Q161+T161+W161+Z161</f>
        <v>60</v>
      </c>
      <c r="AF160" s="96">
        <f>+C161+F161+I161+L161+O161+R161+U161+X161</f>
        <v>44</v>
      </c>
      <c r="AG160" s="98">
        <v>5</v>
      </c>
    </row>
    <row r="161" spans="1:33" ht="15.75" customHeight="1">
      <c r="A161" s="87"/>
      <c r="B161" s="111"/>
      <c r="C161" s="65">
        <v>3</v>
      </c>
      <c r="D161" s="66" t="s">
        <v>461</v>
      </c>
      <c r="E161" s="67">
        <v>16</v>
      </c>
      <c r="F161" s="59">
        <v>8</v>
      </c>
      <c r="G161" s="60" t="s">
        <v>465</v>
      </c>
      <c r="H161" s="61">
        <v>4</v>
      </c>
      <c r="I161" s="59">
        <v>6</v>
      </c>
      <c r="J161" s="60" t="s">
        <v>452</v>
      </c>
      <c r="K161" s="61">
        <v>5</v>
      </c>
      <c r="L161" s="65">
        <v>2</v>
      </c>
      <c r="M161" s="66" t="s">
        <v>521</v>
      </c>
      <c r="N161" s="67">
        <v>14</v>
      </c>
      <c r="O161" s="65">
        <v>2</v>
      </c>
      <c r="P161" s="66" t="s">
        <v>505</v>
      </c>
      <c r="Q161" s="67">
        <v>13</v>
      </c>
      <c r="R161" s="65">
        <v>2</v>
      </c>
      <c r="S161" s="66" t="s">
        <v>498</v>
      </c>
      <c r="T161" s="67">
        <v>6</v>
      </c>
      <c r="U161" s="59">
        <v>21</v>
      </c>
      <c r="V161" s="60" t="s">
        <v>486</v>
      </c>
      <c r="W161" s="61">
        <v>2</v>
      </c>
      <c r="X161" s="93"/>
      <c r="Y161" s="94"/>
      <c r="Z161" s="95"/>
      <c r="AA161" s="97"/>
      <c r="AB161" s="97"/>
      <c r="AC161" s="97"/>
      <c r="AD161" s="97"/>
      <c r="AE161" s="97"/>
      <c r="AF161" s="97"/>
      <c r="AG161" s="99"/>
    </row>
    <row r="162" spans="27:30" ht="12.75">
      <c r="AA162" s="17">
        <f>SUM(AA146:AA161)</f>
        <v>27</v>
      </c>
      <c r="AB162" s="17">
        <f>SUM(AB146:AB161)</f>
        <v>27</v>
      </c>
      <c r="AC162" s="17">
        <f>SUM(AC146:AC161)</f>
        <v>2</v>
      </c>
      <c r="AD162" s="80"/>
    </row>
    <row r="172" spans="2:26" ht="12.75">
      <c r="B172" s="11" t="str">
        <f>+データ１!$B$2</f>
        <v>2012/2/19</v>
      </c>
      <c r="C172" s="8" t="str">
        <f>+データ１!$B$4</f>
        <v>２０１２年 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33" ht="129.75" customHeight="1">
      <c r="B173" s="21" t="str">
        <f>+データ１!B18</f>
        <v>スーパーリ－グ 　　                  　　　 第６回大会  　　　        　　Ｇブロック     　　              ２０１２</v>
      </c>
      <c r="C173" s="107" t="str">
        <f>+IF(B174="","",+B174)</f>
        <v>文京パワーズ</v>
      </c>
      <c r="D173" s="108"/>
      <c r="E173" s="109"/>
      <c r="F173" s="107" t="str">
        <f>+IF(B176="","",+B176)</f>
        <v>金町ジャイアンツ</v>
      </c>
      <c r="G173" s="108"/>
      <c r="H173" s="109"/>
      <c r="I173" s="100" t="str">
        <f>+IF(B178="","",+B178)</f>
        <v>久我山イーグルス</v>
      </c>
      <c r="J173" s="101"/>
      <c r="K173" s="102"/>
      <c r="L173" s="100" t="str">
        <f>+IF(B180="","",+B180)</f>
        <v>旗の台クラブ</v>
      </c>
      <c r="M173" s="101"/>
      <c r="N173" s="102"/>
      <c r="O173" s="100" t="str">
        <f>+IF(B182="","",+B182)</f>
        <v>大島中央</v>
      </c>
      <c r="P173" s="101"/>
      <c r="Q173" s="102"/>
      <c r="R173" s="100" t="str">
        <f>+IF(B184="","",+B184)</f>
        <v>カバラホークス</v>
      </c>
      <c r="S173" s="101"/>
      <c r="T173" s="102"/>
      <c r="U173" s="100" t="str">
        <f>+IF(B186="","",+B186)</f>
        <v>青山イーグルス</v>
      </c>
      <c r="V173" s="101"/>
      <c r="W173" s="102"/>
      <c r="X173" s="100" t="str">
        <f>+IF(B188="","",+B188)</f>
        <v>富士クラブ</v>
      </c>
      <c r="Y173" s="101"/>
      <c r="Z173" s="102"/>
      <c r="AA173" s="22" t="s">
        <v>0</v>
      </c>
      <c r="AB173" s="15" t="s">
        <v>1</v>
      </c>
      <c r="AC173" s="15" t="s">
        <v>2</v>
      </c>
      <c r="AD173" s="13" t="s">
        <v>21</v>
      </c>
      <c r="AE173" s="14" t="s">
        <v>23</v>
      </c>
      <c r="AF173" s="14" t="s">
        <v>24</v>
      </c>
      <c r="AG173" s="13" t="s">
        <v>22</v>
      </c>
    </row>
    <row r="174" spans="1:33" ht="15.75" customHeight="1">
      <c r="A174" s="87">
        <v>49</v>
      </c>
      <c r="B174" s="105" t="str">
        <f>IF(データ２!B98="","",VLOOKUP(A174,データ２!$A$2:$B$144,2))</f>
        <v>文京パワーズ</v>
      </c>
      <c r="C174" s="90" t="s">
        <v>53</v>
      </c>
      <c r="D174" s="91"/>
      <c r="E174" s="92"/>
      <c r="F174" s="23" t="s">
        <v>81</v>
      </c>
      <c r="G174" s="24" t="s">
        <v>54</v>
      </c>
      <c r="H174" s="25">
        <v>27</v>
      </c>
      <c r="I174" s="62"/>
      <c r="J174" s="63"/>
      <c r="K174" s="64"/>
      <c r="L174" s="62"/>
      <c r="M174" s="63"/>
      <c r="N174" s="64"/>
      <c r="O174" s="62"/>
      <c r="P174" s="63"/>
      <c r="Q174" s="64"/>
      <c r="R174" s="62"/>
      <c r="S174" s="63"/>
      <c r="T174" s="64"/>
      <c r="U174" s="62"/>
      <c r="V174" s="63"/>
      <c r="W174" s="64"/>
      <c r="X174" s="62"/>
      <c r="Y174" s="63"/>
      <c r="Z174" s="64"/>
      <c r="AA174" s="103">
        <f>COUNTIF(C174:Z175,"○")</f>
        <v>0</v>
      </c>
      <c r="AB174" s="96">
        <f>COUNTIF(C174:Z175,"●")</f>
        <v>6</v>
      </c>
      <c r="AC174" s="96">
        <f>COUNTIF(C174:Z175,"△")</f>
        <v>1</v>
      </c>
      <c r="AD174" s="96">
        <f>+AA174*3+AC174*1</f>
        <v>1</v>
      </c>
      <c r="AE174" s="96">
        <v>114</v>
      </c>
      <c r="AF174" s="96">
        <f>+C175+F175+I175+L175+O175+R175+U175+X175</f>
        <v>1</v>
      </c>
      <c r="AG174" s="98">
        <v>8</v>
      </c>
    </row>
    <row r="175" spans="1:33" ht="15.75" customHeight="1">
      <c r="A175" s="87"/>
      <c r="B175" s="106"/>
      <c r="C175" s="93"/>
      <c r="D175" s="94"/>
      <c r="E175" s="95"/>
      <c r="F175" s="26"/>
      <c r="G175" s="27" t="s">
        <v>538</v>
      </c>
      <c r="H175" s="28"/>
      <c r="I175" s="65">
        <v>0</v>
      </c>
      <c r="J175" s="66" t="s">
        <v>516</v>
      </c>
      <c r="K175" s="67">
        <v>20</v>
      </c>
      <c r="L175" s="65">
        <v>0</v>
      </c>
      <c r="M175" s="66" t="s">
        <v>498</v>
      </c>
      <c r="N175" s="67">
        <v>24</v>
      </c>
      <c r="O175" s="65">
        <v>0</v>
      </c>
      <c r="P175" s="66" t="s">
        <v>529</v>
      </c>
      <c r="Q175" s="67">
        <v>21</v>
      </c>
      <c r="R175" s="65">
        <v>1</v>
      </c>
      <c r="S175" s="66" t="s">
        <v>509</v>
      </c>
      <c r="T175" s="67">
        <v>22</v>
      </c>
      <c r="U175" s="65">
        <v>0</v>
      </c>
      <c r="V175" s="66" t="s">
        <v>509</v>
      </c>
      <c r="W175" s="67">
        <v>16</v>
      </c>
      <c r="X175" s="65">
        <v>0</v>
      </c>
      <c r="Y175" s="66" t="s">
        <v>521</v>
      </c>
      <c r="Z175" s="67">
        <v>16</v>
      </c>
      <c r="AA175" s="104"/>
      <c r="AB175" s="97"/>
      <c r="AC175" s="97"/>
      <c r="AD175" s="97"/>
      <c r="AE175" s="97"/>
      <c r="AF175" s="97"/>
      <c r="AG175" s="99"/>
    </row>
    <row r="176" spans="1:33" ht="15.75" customHeight="1">
      <c r="A176" s="87">
        <v>50</v>
      </c>
      <c r="B176" s="105" t="str">
        <f>IF(データ２!B100="","",VLOOKUP(A176,データ２!$A$2:$B$144,2))</f>
        <v>金町ジャイアンツ</v>
      </c>
      <c r="C176" s="23" t="s">
        <v>81</v>
      </c>
      <c r="D176" s="24" t="s">
        <v>54</v>
      </c>
      <c r="E176" s="25">
        <v>27</v>
      </c>
      <c r="F176" s="90" t="s">
        <v>53</v>
      </c>
      <c r="G176" s="91"/>
      <c r="H176" s="92"/>
      <c r="I176" s="62"/>
      <c r="J176" s="63"/>
      <c r="K176" s="64"/>
      <c r="L176" s="56"/>
      <c r="M176" s="57"/>
      <c r="N176" s="58"/>
      <c r="O176" s="62"/>
      <c r="P176" s="63"/>
      <c r="Q176" s="64"/>
      <c r="R176" s="56"/>
      <c r="S176" s="57"/>
      <c r="T176" s="58"/>
      <c r="U176" s="56"/>
      <c r="V176" s="57"/>
      <c r="W176" s="58"/>
      <c r="X176" s="56"/>
      <c r="Y176" s="57"/>
      <c r="Z176" s="58"/>
      <c r="AA176" s="103">
        <f>COUNTIF(C176:Z177,"○")</f>
        <v>4</v>
      </c>
      <c r="AB176" s="96">
        <f>COUNTIF(C176:Z177,"●")</f>
        <v>2</v>
      </c>
      <c r="AC176" s="96">
        <f>COUNTIF(C176:Z177,"△")</f>
        <v>1</v>
      </c>
      <c r="AD176" s="96">
        <f>+AA176*3+AC176*1</f>
        <v>13</v>
      </c>
      <c r="AE176" s="96">
        <f>+E177+H177+K177+N177+Q177+T177+W177+Z177</f>
        <v>21</v>
      </c>
      <c r="AF176" s="96">
        <f>+C177+F177+I177+L177+O177+R177+U177+X177</f>
        <v>73</v>
      </c>
      <c r="AG176" s="98">
        <v>3</v>
      </c>
    </row>
    <row r="177" spans="1:33" ht="15.75" customHeight="1">
      <c r="A177" s="87"/>
      <c r="B177" s="106"/>
      <c r="C177" s="26"/>
      <c r="D177" s="27" t="s">
        <v>538</v>
      </c>
      <c r="E177" s="28"/>
      <c r="F177" s="93"/>
      <c r="G177" s="94"/>
      <c r="H177" s="95"/>
      <c r="I177" s="65">
        <v>2</v>
      </c>
      <c r="J177" s="66" t="s">
        <v>483</v>
      </c>
      <c r="K177" s="67">
        <v>8</v>
      </c>
      <c r="L177" s="59">
        <v>13</v>
      </c>
      <c r="M177" s="60" t="s">
        <v>537</v>
      </c>
      <c r="N177" s="61">
        <v>2</v>
      </c>
      <c r="O177" s="65">
        <v>4</v>
      </c>
      <c r="P177" s="66" t="s">
        <v>453</v>
      </c>
      <c r="Q177" s="67">
        <v>6</v>
      </c>
      <c r="R177" s="59">
        <v>17</v>
      </c>
      <c r="S177" s="60" t="s">
        <v>510</v>
      </c>
      <c r="T177" s="61">
        <v>0</v>
      </c>
      <c r="U177" s="59">
        <v>11</v>
      </c>
      <c r="V177" s="60" t="s">
        <v>508</v>
      </c>
      <c r="W177" s="61">
        <v>5</v>
      </c>
      <c r="X177" s="59">
        <v>26</v>
      </c>
      <c r="Y177" s="60" t="s">
        <v>468</v>
      </c>
      <c r="Z177" s="61">
        <v>0</v>
      </c>
      <c r="AA177" s="104"/>
      <c r="AB177" s="97"/>
      <c r="AC177" s="97"/>
      <c r="AD177" s="97"/>
      <c r="AE177" s="97"/>
      <c r="AF177" s="97"/>
      <c r="AG177" s="99"/>
    </row>
    <row r="178" spans="1:33" ht="15.75" customHeight="1">
      <c r="A178" s="87">
        <v>51</v>
      </c>
      <c r="B178" s="88" t="str">
        <f>IF(データ２!B102="","",VLOOKUP(A178,データ２!$A$2:$B$144,2))</f>
        <v>久我山イーグルス</v>
      </c>
      <c r="C178" s="56"/>
      <c r="D178" s="57"/>
      <c r="E178" s="58"/>
      <c r="F178" s="56"/>
      <c r="G178" s="57"/>
      <c r="H178" s="58"/>
      <c r="I178" s="90" t="s">
        <v>53</v>
      </c>
      <c r="J178" s="91"/>
      <c r="K178" s="92"/>
      <c r="L178" s="56"/>
      <c r="M178" s="57"/>
      <c r="N178" s="58"/>
      <c r="O178" s="56"/>
      <c r="P178" s="57"/>
      <c r="Q178" s="58"/>
      <c r="R178" s="56"/>
      <c r="S178" s="57"/>
      <c r="T178" s="58"/>
      <c r="U178" s="56"/>
      <c r="V178" s="57"/>
      <c r="W178" s="58"/>
      <c r="X178" s="56"/>
      <c r="Y178" s="57"/>
      <c r="Z178" s="58"/>
      <c r="AA178" s="103">
        <v>7</v>
      </c>
      <c r="AB178" s="96">
        <f>COUNTIF(C178:Z179,"●")</f>
        <v>0</v>
      </c>
      <c r="AC178" s="96">
        <f>COUNTIF(C178:Z179,"△")</f>
        <v>0</v>
      </c>
      <c r="AD178" s="96">
        <f>+AA178*3+AC178*1</f>
        <v>21</v>
      </c>
      <c r="AE178" s="96">
        <v>7</v>
      </c>
      <c r="AF178" s="96">
        <f>+C179+F179+I179+L179+O179+R179+U179+X179</f>
        <v>98</v>
      </c>
      <c r="AG178" s="98">
        <v>1</v>
      </c>
    </row>
    <row r="179" spans="1:33" ht="15.75" customHeight="1">
      <c r="A179" s="87"/>
      <c r="B179" s="89"/>
      <c r="C179" s="59">
        <v>20</v>
      </c>
      <c r="D179" s="60" t="s">
        <v>517</v>
      </c>
      <c r="E179" s="61">
        <v>0</v>
      </c>
      <c r="F179" s="59">
        <v>8</v>
      </c>
      <c r="G179" s="60" t="s">
        <v>482</v>
      </c>
      <c r="H179" s="61">
        <v>2</v>
      </c>
      <c r="I179" s="93"/>
      <c r="J179" s="94"/>
      <c r="K179" s="95"/>
      <c r="L179" s="59">
        <v>13</v>
      </c>
      <c r="M179" s="60" t="s">
        <v>452</v>
      </c>
      <c r="N179" s="61">
        <v>0</v>
      </c>
      <c r="O179" s="59">
        <v>8</v>
      </c>
      <c r="P179" s="60" t="s">
        <v>537</v>
      </c>
      <c r="Q179" s="61">
        <v>4</v>
      </c>
      <c r="R179" s="59">
        <v>7</v>
      </c>
      <c r="S179" s="60" t="s">
        <v>456</v>
      </c>
      <c r="T179" s="61">
        <v>0</v>
      </c>
      <c r="U179" s="59">
        <v>20</v>
      </c>
      <c r="V179" s="60" t="s">
        <v>462</v>
      </c>
      <c r="W179" s="61">
        <v>1</v>
      </c>
      <c r="X179" s="59">
        <v>22</v>
      </c>
      <c r="Y179" s="60" t="s">
        <v>472</v>
      </c>
      <c r="Z179" s="61">
        <v>1</v>
      </c>
      <c r="AA179" s="104"/>
      <c r="AB179" s="97"/>
      <c r="AC179" s="97"/>
      <c r="AD179" s="97"/>
      <c r="AE179" s="97"/>
      <c r="AF179" s="97"/>
      <c r="AG179" s="99"/>
    </row>
    <row r="180" spans="1:33" ht="15.75" customHeight="1">
      <c r="A180" s="87">
        <v>52</v>
      </c>
      <c r="B180" s="88" t="str">
        <f>IF(データ２!B104="","",VLOOKUP(A180,データ２!$A$2:$B$144,2))</f>
        <v>旗の台クラブ</v>
      </c>
      <c r="C180" s="56"/>
      <c r="D180" s="57"/>
      <c r="E180" s="58"/>
      <c r="F180" s="62"/>
      <c r="G180" s="63"/>
      <c r="H180" s="64"/>
      <c r="I180" s="62"/>
      <c r="J180" s="63"/>
      <c r="K180" s="64"/>
      <c r="L180" s="90" t="s">
        <v>53</v>
      </c>
      <c r="M180" s="91"/>
      <c r="N180" s="92"/>
      <c r="O180" s="62"/>
      <c r="P180" s="63"/>
      <c r="Q180" s="64"/>
      <c r="R180" s="56"/>
      <c r="S180" s="57"/>
      <c r="T180" s="58"/>
      <c r="U180" s="56"/>
      <c r="V180" s="57"/>
      <c r="W180" s="58"/>
      <c r="X180" s="56"/>
      <c r="Y180" s="57"/>
      <c r="Z180" s="58"/>
      <c r="AA180" s="103">
        <f>COUNTIF(C180:Z181,"○")</f>
        <v>4</v>
      </c>
      <c r="AB180" s="96">
        <f>COUNTIF(C180:Z181,"●")</f>
        <v>3</v>
      </c>
      <c r="AC180" s="96">
        <f>COUNTIF(C180:Z181,"△")</f>
        <v>0</v>
      </c>
      <c r="AD180" s="96">
        <f>+AA180*3+AC180*1</f>
        <v>12</v>
      </c>
      <c r="AE180" s="96">
        <f>+E181+H181+K181+N181+Q181+T181+W181+Z181</f>
        <v>49</v>
      </c>
      <c r="AF180" s="96">
        <f>+C181+F181+I181+L181+O181+R181+U181+X181</f>
        <v>58</v>
      </c>
      <c r="AG180" s="98">
        <v>4</v>
      </c>
    </row>
    <row r="181" spans="1:33" ht="15.75" customHeight="1">
      <c r="A181" s="87"/>
      <c r="B181" s="89"/>
      <c r="C181" s="59">
        <v>24</v>
      </c>
      <c r="D181" s="60" t="s">
        <v>499</v>
      </c>
      <c r="E181" s="61">
        <v>0</v>
      </c>
      <c r="F181" s="65">
        <v>2</v>
      </c>
      <c r="G181" s="66" t="s">
        <v>536</v>
      </c>
      <c r="H181" s="67">
        <v>13</v>
      </c>
      <c r="I181" s="65">
        <v>0</v>
      </c>
      <c r="J181" s="66" t="s">
        <v>453</v>
      </c>
      <c r="K181" s="67">
        <v>13</v>
      </c>
      <c r="L181" s="93"/>
      <c r="M181" s="94"/>
      <c r="N181" s="95"/>
      <c r="O181" s="65">
        <v>1</v>
      </c>
      <c r="P181" s="66" t="s">
        <v>494</v>
      </c>
      <c r="Q181" s="67">
        <v>13</v>
      </c>
      <c r="R181" s="59">
        <v>9</v>
      </c>
      <c r="S181" s="60" t="s">
        <v>482</v>
      </c>
      <c r="T181" s="61">
        <v>3</v>
      </c>
      <c r="U181" s="59">
        <v>11</v>
      </c>
      <c r="V181" s="60" t="s">
        <v>477</v>
      </c>
      <c r="W181" s="61">
        <v>5</v>
      </c>
      <c r="X181" s="59">
        <v>11</v>
      </c>
      <c r="Y181" s="60" t="s">
        <v>539</v>
      </c>
      <c r="Z181" s="61">
        <v>2</v>
      </c>
      <c r="AA181" s="104"/>
      <c r="AB181" s="97"/>
      <c r="AC181" s="97"/>
      <c r="AD181" s="97"/>
      <c r="AE181" s="97"/>
      <c r="AF181" s="97"/>
      <c r="AG181" s="99"/>
    </row>
    <row r="182" spans="1:33" ht="15.75" customHeight="1">
      <c r="A182" s="87">
        <v>53</v>
      </c>
      <c r="B182" s="88" t="str">
        <f>IF(データ２!B106="","",VLOOKUP(A182,データ２!$A$2:$B$144,2))</f>
        <v>大島中央</v>
      </c>
      <c r="C182" s="56"/>
      <c r="D182" s="57"/>
      <c r="E182" s="58"/>
      <c r="F182" s="56"/>
      <c r="G182" s="57"/>
      <c r="H182" s="58"/>
      <c r="I182" s="62"/>
      <c r="J182" s="63"/>
      <c r="K182" s="64"/>
      <c r="L182" s="56"/>
      <c r="M182" s="57"/>
      <c r="N182" s="58"/>
      <c r="O182" s="90" t="s">
        <v>53</v>
      </c>
      <c r="P182" s="91"/>
      <c r="Q182" s="92"/>
      <c r="R182" s="56"/>
      <c r="S182" s="57"/>
      <c r="T182" s="58"/>
      <c r="U182" s="56"/>
      <c r="V182" s="57"/>
      <c r="W182" s="58"/>
      <c r="X182" s="56"/>
      <c r="Y182" s="57"/>
      <c r="Z182" s="58"/>
      <c r="AA182" s="103">
        <f>COUNTIF(C182:Z183,"○")</f>
        <v>6</v>
      </c>
      <c r="AB182" s="96">
        <f>COUNTIF(C182:Z183,"●")</f>
        <v>1</v>
      </c>
      <c r="AC182" s="96">
        <f>COUNTIF(C182:Z183,"△")</f>
        <v>0</v>
      </c>
      <c r="AD182" s="96">
        <f>+AA182*3+AC182*1</f>
        <v>18</v>
      </c>
      <c r="AE182" s="96">
        <f>+E183+H183+K183+N183+Q183+T183+W183+Z183</f>
        <v>16</v>
      </c>
      <c r="AF182" s="96">
        <f>+C183+F183+I183+L183+O183+R183+U183+X183</f>
        <v>102</v>
      </c>
      <c r="AG182" s="98">
        <v>2</v>
      </c>
    </row>
    <row r="183" spans="1:33" ht="15.75" customHeight="1">
      <c r="A183" s="87"/>
      <c r="B183" s="89"/>
      <c r="C183" s="59">
        <v>21</v>
      </c>
      <c r="D183" s="60" t="s">
        <v>452</v>
      </c>
      <c r="E183" s="61">
        <v>0</v>
      </c>
      <c r="F183" s="59">
        <v>6</v>
      </c>
      <c r="G183" s="60" t="s">
        <v>452</v>
      </c>
      <c r="H183" s="61">
        <v>4</v>
      </c>
      <c r="I183" s="65">
        <v>4</v>
      </c>
      <c r="J183" s="66" t="s">
        <v>536</v>
      </c>
      <c r="K183" s="67">
        <v>8</v>
      </c>
      <c r="L183" s="59">
        <v>13</v>
      </c>
      <c r="M183" s="60" t="s">
        <v>493</v>
      </c>
      <c r="N183" s="61">
        <v>1</v>
      </c>
      <c r="O183" s="93"/>
      <c r="P183" s="94"/>
      <c r="Q183" s="95"/>
      <c r="R183" s="59">
        <v>6</v>
      </c>
      <c r="S183" s="60" t="s">
        <v>475</v>
      </c>
      <c r="T183" s="61">
        <v>3</v>
      </c>
      <c r="U183" s="59">
        <v>13</v>
      </c>
      <c r="V183" s="60" t="s">
        <v>475</v>
      </c>
      <c r="W183" s="61">
        <v>0</v>
      </c>
      <c r="X183" s="59">
        <v>39</v>
      </c>
      <c r="Y183" s="60" t="s">
        <v>504</v>
      </c>
      <c r="Z183" s="61">
        <v>0</v>
      </c>
      <c r="AA183" s="104"/>
      <c r="AB183" s="97"/>
      <c r="AC183" s="97"/>
      <c r="AD183" s="97"/>
      <c r="AE183" s="97"/>
      <c r="AF183" s="97"/>
      <c r="AG183" s="99"/>
    </row>
    <row r="184" spans="1:33" ht="15.75" customHeight="1">
      <c r="A184" s="87">
        <v>54</v>
      </c>
      <c r="B184" s="88" t="str">
        <f>IF(データ２!B108="","",VLOOKUP(A184,データ２!$A$2:$B$144,2))</f>
        <v>カバラホークス</v>
      </c>
      <c r="C184" s="56"/>
      <c r="D184" s="57"/>
      <c r="E184" s="58"/>
      <c r="F184" s="62"/>
      <c r="G184" s="63"/>
      <c r="H184" s="64"/>
      <c r="I184" s="62"/>
      <c r="J184" s="63"/>
      <c r="K184" s="64"/>
      <c r="L184" s="62"/>
      <c r="M184" s="63"/>
      <c r="N184" s="64"/>
      <c r="O184" s="62"/>
      <c r="P184" s="63"/>
      <c r="Q184" s="64"/>
      <c r="R184" s="90" t="s">
        <v>53</v>
      </c>
      <c r="S184" s="91"/>
      <c r="T184" s="92"/>
      <c r="U184" s="56"/>
      <c r="V184" s="57"/>
      <c r="W184" s="58"/>
      <c r="X184" s="56"/>
      <c r="Y184" s="57"/>
      <c r="Z184" s="58"/>
      <c r="AA184" s="103">
        <f>COUNTIF(C184:Z185,"○")</f>
        <v>3</v>
      </c>
      <c r="AB184" s="96">
        <f>COUNTIF(C184:Z185,"●")</f>
        <v>4</v>
      </c>
      <c r="AC184" s="96">
        <f>COUNTIF(C184:Z185,"△")</f>
        <v>0</v>
      </c>
      <c r="AD184" s="96">
        <f>+AA184*3+AC184*1</f>
        <v>9</v>
      </c>
      <c r="AE184" s="96">
        <f>+E185+H185+K185+N185+Q185+T185+W185+Z185</f>
        <v>50</v>
      </c>
      <c r="AF184" s="96">
        <f>+C185+F185+I185+L185+O185+R185+U185+X185</f>
        <v>52</v>
      </c>
      <c r="AG184" s="98">
        <v>5</v>
      </c>
    </row>
    <row r="185" spans="1:33" ht="15.75" customHeight="1">
      <c r="A185" s="87"/>
      <c r="B185" s="89"/>
      <c r="C185" s="59">
        <v>22</v>
      </c>
      <c r="D185" s="60" t="s">
        <v>508</v>
      </c>
      <c r="E185" s="61">
        <v>1</v>
      </c>
      <c r="F185" s="65">
        <v>0</v>
      </c>
      <c r="G185" s="66" t="s">
        <v>511</v>
      </c>
      <c r="H185" s="67">
        <v>17</v>
      </c>
      <c r="I185" s="65">
        <v>0</v>
      </c>
      <c r="J185" s="66" t="s">
        <v>457</v>
      </c>
      <c r="K185" s="67">
        <v>7</v>
      </c>
      <c r="L185" s="65">
        <v>3</v>
      </c>
      <c r="M185" s="66" t="s">
        <v>483</v>
      </c>
      <c r="N185" s="67">
        <v>9</v>
      </c>
      <c r="O185" s="65">
        <v>3</v>
      </c>
      <c r="P185" s="66" t="s">
        <v>476</v>
      </c>
      <c r="Q185" s="67">
        <v>6</v>
      </c>
      <c r="R185" s="93"/>
      <c r="S185" s="94"/>
      <c r="T185" s="95"/>
      <c r="U185" s="59">
        <v>10</v>
      </c>
      <c r="V185" s="60" t="s">
        <v>495</v>
      </c>
      <c r="W185" s="61">
        <v>8</v>
      </c>
      <c r="X185" s="59">
        <v>14</v>
      </c>
      <c r="Y185" s="60" t="s">
        <v>510</v>
      </c>
      <c r="Z185" s="61">
        <v>2</v>
      </c>
      <c r="AA185" s="104"/>
      <c r="AB185" s="97"/>
      <c r="AC185" s="97"/>
      <c r="AD185" s="97"/>
      <c r="AE185" s="97"/>
      <c r="AF185" s="97"/>
      <c r="AG185" s="99"/>
    </row>
    <row r="186" spans="1:33" ht="15.75" customHeight="1">
      <c r="A186" s="87">
        <v>55</v>
      </c>
      <c r="B186" s="88" t="str">
        <f>IF(データ２!B110="","",VLOOKUP(A186,データ２!$A$2:$B$144,2))</f>
        <v>青山イーグルス</v>
      </c>
      <c r="C186" s="56"/>
      <c r="D186" s="57"/>
      <c r="E186" s="58"/>
      <c r="F186" s="62"/>
      <c r="G186" s="63"/>
      <c r="H186" s="64"/>
      <c r="I186" s="62"/>
      <c r="J186" s="63"/>
      <c r="K186" s="64"/>
      <c r="L186" s="62"/>
      <c r="M186" s="63"/>
      <c r="N186" s="64"/>
      <c r="O186" s="62"/>
      <c r="P186" s="63"/>
      <c r="Q186" s="64"/>
      <c r="R186" s="62"/>
      <c r="S186" s="63"/>
      <c r="T186" s="64"/>
      <c r="U186" s="90" t="s">
        <v>53</v>
      </c>
      <c r="V186" s="91"/>
      <c r="W186" s="92"/>
      <c r="X186" s="62"/>
      <c r="Y186" s="63"/>
      <c r="Z186" s="64"/>
      <c r="AA186" s="103">
        <f>COUNTIF(C186:Z187,"○")</f>
        <v>1</v>
      </c>
      <c r="AB186" s="96">
        <f>COUNTIF(C186:Z187,"●")</f>
        <v>6</v>
      </c>
      <c r="AC186" s="96">
        <f>COUNTIF(C186:Z187,"△")</f>
        <v>0</v>
      </c>
      <c r="AD186" s="96">
        <f>+AA186*3+AC186*1</f>
        <v>3</v>
      </c>
      <c r="AE186" s="96">
        <f>+E187+H187+K187+N187+Q187+T187+W187+Z187</f>
        <v>74</v>
      </c>
      <c r="AF186" s="96">
        <f>+C187+F187+I187+L187+O187+R187+U187+X187</f>
        <v>42</v>
      </c>
      <c r="AG186" s="98">
        <v>7</v>
      </c>
    </row>
    <row r="187" spans="1:33" ht="15.75" customHeight="1">
      <c r="A187" s="87"/>
      <c r="B187" s="89"/>
      <c r="C187" s="59">
        <v>16</v>
      </c>
      <c r="D187" s="60" t="s">
        <v>508</v>
      </c>
      <c r="E187" s="61">
        <v>0</v>
      </c>
      <c r="F187" s="65">
        <v>5</v>
      </c>
      <c r="G187" s="66" t="s">
        <v>509</v>
      </c>
      <c r="H187" s="67">
        <v>11</v>
      </c>
      <c r="I187" s="65">
        <v>1</v>
      </c>
      <c r="J187" s="66" t="s">
        <v>461</v>
      </c>
      <c r="K187" s="67">
        <v>20</v>
      </c>
      <c r="L187" s="65">
        <v>5</v>
      </c>
      <c r="M187" s="66" t="s">
        <v>478</v>
      </c>
      <c r="N187" s="67">
        <v>11</v>
      </c>
      <c r="O187" s="65">
        <v>0</v>
      </c>
      <c r="P187" s="66" t="s">
        <v>476</v>
      </c>
      <c r="Q187" s="67">
        <v>13</v>
      </c>
      <c r="R187" s="65">
        <v>8</v>
      </c>
      <c r="S187" s="66" t="s">
        <v>496</v>
      </c>
      <c r="T187" s="67">
        <v>10</v>
      </c>
      <c r="U187" s="93"/>
      <c r="V187" s="94"/>
      <c r="W187" s="95"/>
      <c r="X187" s="65">
        <v>7</v>
      </c>
      <c r="Y187" s="66" t="s">
        <v>534</v>
      </c>
      <c r="Z187" s="67">
        <v>9</v>
      </c>
      <c r="AA187" s="104"/>
      <c r="AB187" s="97"/>
      <c r="AC187" s="97"/>
      <c r="AD187" s="97"/>
      <c r="AE187" s="97"/>
      <c r="AF187" s="97"/>
      <c r="AG187" s="99"/>
    </row>
    <row r="188" spans="1:33" ht="15.75" customHeight="1">
      <c r="A188" s="87">
        <v>56</v>
      </c>
      <c r="B188" s="88" t="str">
        <f>IF(データ２!B112="","",VLOOKUP(A188,データ２!$A$2:$B$144,2))</f>
        <v>富士クラブ</v>
      </c>
      <c r="C188" s="56"/>
      <c r="D188" s="57"/>
      <c r="E188" s="58"/>
      <c r="F188" s="62"/>
      <c r="G188" s="63"/>
      <c r="H188" s="64"/>
      <c r="I188" s="62"/>
      <c r="J188" s="63"/>
      <c r="K188" s="64"/>
      <c r="L188" s="62"/>
      <c r="M188" s="63"/>
      <c r="N188" s="64"/>
      <c r="O188" s="62"/>
      <c r="P188" s="63"/>
      <c r="Q188" s="64"/>
      <c r="R188" s="62"/>
      <c r="S188" s="63"/>
      <c r="T188" s="64"/>
      <c r="U188" s="56"/>
      <c r="V188" s="57"/>
      <c r="W188" s="58"/>
      <c r="X188" s="90" t="s">
        <v>53</v>
      </c>
      <c r="Y188" s="91"/>
      <c r="Z188" s="92"/>
      <c r="AA188" s="103">
        <f>COUNTIF(C188:Z189,"○")</f>
        <v>2</v>
      </c>
      <c r="AB188" s="96">
        <f>COUNTIF(C188:Z189,"●")</f>
        <v>5</v>
      </c>
      <c r="AC188" s="96">
        <f>COUNTIF(C188:Z189,"△")</f>
        <v>0</v>
      </c>
      <c r="AD188" s="96">
        <f>+AA188*3+AC188*1</f>
        <v>6</v>
      </c>
      <c r="AE188" s="96">
        <f>+E189+H189+K189+N189+Q189+T189+W189+Z189</f>
        <v>119</v>
      </c>
      <c r="AF188" s="96">
        <f>+C189+F189+I189+L189+O189+R189+U189+X189</f>
        <v>30</v>
      </c>
      <c r="AG188" s="98">
        <v>6</v>
      </c>
    </row>
    <row r="189" spans="1:33" ht="15.75" customHeight="1">
      <c r="A189" s="87"/>
      <c r="B189" s="89"/>
      <c r="C189" s="59">
        <v>16</v>
      </c>
      <c r="D189" s="60" t="s">
        <v>520</v>
      </c>
      <c r="E189" s="61">
        <v>0</v>
      </c>
      <c r="F189" s="65">
        <v>0</v>
      </c>
      <c r="G189" s="66" t="s">
        <v>467</v>
      </c>
      <c r="H189" s="67">
        <v>26</v>
      </c>
      <c r="I189" s="65">
        <v>1</v>
      </c>
      <c r="J189" s="66" t="s">
        <v>471</v>
      </c>
      <c r="K189" s="67">
        <v>22</v>
      </c>
      <c r="L189" s="65">
        <v>2</v>
      </c>
      <c r="M189" s="66" t="s">
        <v>540</v>
      </c>
      <c r="N189" s="67">
        <v>11</v>
      </c>
      <c r="O189" s="65">
        <v>0</v>
      </c>
      <c r="P189" s="66" t="s">
        <v>505</v>
      </c>
      <c r="Q189" s="67">
        <v>39</v>
      </c>
      <c r="R189" s="65">
        <v>2</v>
      </c>
      <c r="S189" s="66" t="s">
        <v>511</v>
      </c>
      <c r="T189" s="67">
        <v>14</v>
      </c>
      <c r="U189" s="59">
        <v>9</v>
      </c>
      <c r="V189" s="60" t="s">
        <v>533</v>
      </c>
      <c r="W189" s="61">
        <v>7</v>
      </c>
      <c r="X189" s="93"/>
      <c r="Y189" s="94"/>
      <c r="Z189" s="95"/>
      <c r="AA189" s="104"/>
      <c r="AB189" s="97"/>
      <c r="AC189" s="97"/>
      <c r="AD189" s="97"/>
      <c r="AE189" s="97"/>
      <c r="AF189" s="97"/>
      <c r="AG189" s="99"/>
    </row>
    <row r="190" spans="1:30" ht="13.5" customHeight="1">
      <c r="A190" s="10"/>
      <c r="B190" s="1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7">
        <f>SUM(AA174:AA189)</f>
        <v>27</v>
      </c>
      <c r="AB190" s="17">
        <f>SUM(AB174:AB189)</f>
        <v>27</v>
      </c>
      <c r="AC190" s="17">
        <f>SUM(AC174:AC189)</f>
        <v>2</v>
      </c>
      <c r="AD190" s="80" t="s">
        <v>528</v>
      </c>
    </row>
    <row r="191" spans="1:29" ht="13.5" customHeight="1">
      <c r="A191" s="10"/>
      <c r="B191" s="1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7"/>
      <c r="AB191" s="17"/>
      <c r="AC191" s="17"/>
    </row>
    <row r="192" spans="1:29" ht="13.5" customHeight="1">
      <c r="A192" s="10"/>
      <c r="B192" s="1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7"/>
      <c r="AB192" s="17"/>
      <c r="AC192" s="17"/>
    </row>
    <row r="193" spans="1:29" ht="13.5" customHeight="1">
      <c r="A193" s="10"/>
      <c r="B193" s="1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7"/>
      <c r="AB193" s="17"/>
      <c r="AC193" s="17"/>
    </row>
    <row r="194" spans="1:29" ht="13.5" customHeight="1">
      <c r="A194" s="10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7"/>
      <c r="AB194" s="17"/>
      <c r="AC194" s="17"/>
    </row>
    <row r="195" spans="1:29" ht="13.5" customHeight="1">
      <c r="A195" s="10"/>
      <c r="B195" s="1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7"/>
      <c r="AB195" s="17"/>
      <c r="AC195" s="17"/>
    </row>
    <row r="196" spans="1:29" ht="13.5" customHeight="1">
      <c r="A196" s="10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7"/>
      <c r="AB196" s="17"/>
      <c r="AC196" s="17"/>
    </row>
    <row r="197" spans="1:29" ht="13.5" customHeight="1">
      <c r="A197" s="10"/>
      <c r="B197" s="1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7"/>
      <c r="AB197" s="17"/>
      <c r="AC197" s="17"/>
    </row>
    <row r="198" spans="1:29" ht="13.5" customHeight="1">
      <c r="A198" s="10"/>
      <c r="B198" s="1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7"/>
      <c r="AB198" s="17"/>
      <c r="AC198" s="17"/>
    </row>
    <row r="199" spans="1:29" ht="13.5" customHeight="1">
      <c r="A199" s="10"/>
      <c r="B199" s="1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7"/>
      <c r="AB199" s="17"/>
      <c r="AC199" s="17"/>
    </row>
    <row r="200" spans="1:29" ht="13.5" customHeight="1">
      <c r="A200" s="10"/>
      <c r="B200" s="1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7"/>
      <c r="AB200" s="17"/>
      <c r="AC200" s="17"/>
    </row>
    <row r="201" spans="2:26" ht="12.75">
      <c r="B201" s="11" t="str">
        <f>+データ１!$B$2</f>
        <v>2012/2/19</v>
      </c>
      <c r="C201" s="8" t="str">
        <f>+データ１!$B$4</f>
        <v>２０１２年 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37" ht="129.75" customHeight="1">
      <c r="B202" s="12" t="str">
        <f>+データ１!B20</f>
        <v>スーパーリ－グ 　　                  　　　 第６回大会  　　　        　　Ｈブロック     　　              ２０１２</v>
      </c>
      <c r="C202" s="100" t="str">
        <f>+IF(B203="","",+B203)</f>
        <v>大森ファイターズ</v>
      </c>
      <c r="D202" s="101"/>
      <c r="E202" s="102"/>
      <c r="F202" s="100" t="str">
        <f>+IF(B205="","",+B205)</f>
        <v>高島エイト</v>
      </c>
      <c r="G202" s="101"/>
      <c r="H202" s="102"/>
      <c r="I202" s="100" t="str">
        <f>+IF(B207="","",+B207)</f>
        <v>船堀ダックスクラブ</v>
      </c>
      <c r="J202" s="101"/>
      <c r="K202" s="102"/>
      <c r="L202" s="100" t="str">
        <f>+IF(B209="","",+B209)</f>
        <v>荒川コンドル</v>
      </c>
      <c r="M202" s="101"/>
      <c r="N202" s="102"/>
      <c r="O202" s="100" t="str">
        <f>+IF(B211="","",+B211)</f>
        <v>新宿ドリーム</v>
      </c>
      <c r="P202" s="101"/>
      <c r="Q202" s="102"/>
      <c r="R202" s="100" t="str">
        <f>+IF(B213="","",+B213)</f>
        <v>ジャパンキングス</v>
      </c>
      <c r="S202" s="101"/>
      <c r="T202" s="102"/>
      <c r="U202" s="100" t="str">
        <f>+IF(B215="","",+B215)</f>
        <v>ブルースカイズ</v>
      </c>
      <c r="V202" s="101"/>
      <c r="W202" s="102"/>
      <c r="X202" s="100" t="str">
        <f>+IF(B217="","",+B217)</f>
        <v>オール麻布</v>
      </c>
      <c r="Y202" s="101"/>
      <c r="Z202" s="102"/>
      <c r="AA202" s="15" t="s">
        <v>0</v>
      </c>
      <c r="AB202" s="15" t="s">
        <v>1</v>
      </c>
      <c r="AC202" s="15" t="s">
        <v>2</v>
      </c>
      <c r="AD202" s="13" t="s">
        <v>21</v>
      </c>
      <c r="AE202" s="14" t="s">
        <v>23</v>
      </c>
      <c r="AF202" s="14" t="s">
        <v>24</v>
      </c>
      <c r="AG202" s="13" t="s">
        <v>22</v>
      </c>
      <c r="AK202" s="5">
        <v>3</v>
      </c>
    </row>
    <row r="203" spans="1:33" ht="15.75" customHeight="1">
      <c r="A203" s="87">
        <v>57</v>
      </c>
      <c r="B203" s="88" t="str">
        <f>IF(データ２!B114="","",VLOOKUP(A203,データ２!$A$2:$B$144,2))</f>
        <v>大森ファイターズ</v>
      </c>
      <c r="C203" s="90" t="s">
        <v>53</v>
      </c>
      <c r="D203" s="91"/>
      <c r="E203" s="92"/>
      <c r="F203" s="62"/>
      <c r="G203" s="63"/>
      <c r="H203" s="64"/>
      <c r="I203" s="74"/>
      <c r="J203" s="75"/>
      <c r="K203" s="76"/>
      <c r="L203" s="62"/>
      <c r="M203" s="63"/>
      <c r="N203" s="64"/>
      <c r="O203" s="56"/>
      <c r="P203" s="57"/>
      <c r="Q203" s="58"/>
      <c r="R203" s="62"/>
      <c r="S203" s="63"/>
      <c r="T203" s="64"/>
      <c r="U203" s="62"/>
      <c r="V203" s="63"/>
      <c r="W203" s="64"/>
      <c r="X203" s="62"/>
      <c r="Y203" s="63"/>
      <c r="Z203" s="64"/>
      <c r="AA203" s="96">
        <f>COUNTIF(C203:Z204,"○")</f>
        <v>1</v>
      </c>
      <c r="AB203" s="96">
        <f>COUNTIF(C203:Z204,"●")</f>
        <v>5</v>
      </c>
      <c r="AC203" s="96">
        <f>COUNTIF(C203:Z204,"△")</f>
        <v>1</v>
      </c>
      <c r="AD203" s="96">
        <f>+AA203*3+AC203*1</f>
        <v>4</v>
      </c>
      <c r="AE203" s="96">
        <f>+E204+H204+K204+N204+Q204+T204+W204+Z204</f>
        <v>68</v>
      </c>
      <c r="AF203" s="96">
        <f>+C204+F204+I204+L204+O204+R204+U204+X204</f>
        <v>25</v>
      </c>
      <c r="AG203" s="98">
        <v>8</v>
      </c>
    </row>
    <row r="204" spans="1:33" ht="15.75" customHeight="1">
      <c r="A204" s="87"/>
      <c r="B204" s="89"/>
      <c r="C204" s="93"/>
      <c r="D204" s="94"/>
      <c r="E204" s="95"/>
      <c r="F204" s="65">
        <v>4</v>
      </c>
      <c r="G204" s="66" t="s">
        <v>511</v>
      </c>
      <c r="H204" s="67">
        <v>13</v>
      </c>
      <c r="I204" s="77">
        <v>2</v>
      </c>
      <c r="J204" s="78" t="s">
        <v>523</v>
      </c>
      <c r="K204" s="79">
        <v>2</v>
      </c>
      <c r="L204" s="65">
        <v>2</v>
      </c>
      <c r="M204" s="66" t="s">
        <v>534</v>
      </c>
      <c r="N204" s="67">
        <v>16</v>
      </c>
      <c r="O204" s="59">
        <v>3</v>
      </c>
      <c r="P204" s="60" t="s">
        <v>452</v>
      </c>
      <c r="Q204" s="61">
        <v>0</v>
      </c>
      <c r="R204" s="65">
        <v>1</v>
      </c>
      <c r="S204" s="66" t="s">
        <v>471</v>
      </c>
      <c r="T204" s="67">
        <v>16</v>
      </c>
      <c r="U204" s="65">
        <v>7</v>
      </c>
      <c r="V204" s="66" t="s">
        <v>453</v>
      </c>
      <c r="W204" s="67">
        <v>9</v>
      </c>
      <c r="X204" s="65">
        <v>6</v>
      </c>
      <c r="Y204" s="66" t="s">
        <v>490</v>
      </c>
      <c r="Z204" s="67">
        <v>12</v>
      </c>
      <c r="AA204" s="97"/>
      <c r="AB204" s="97"/>
      <c r="AC204" s="97"/>
      <c r="AD204" s="97"/>
      <c r="AE204" s="97"/>
      <c r="AF204" s="97"/>
      <c r="AG204" s="99"/>
    </row>
    <row r="205" spans="1:33" ht="15.75" customHeight="1">
      <c r="A205" s="87">
        <v>58</v>
      </c>
      <c r="B205" s="88" t="str">
        <f>IF(データ２!B116="","",VLOOKUP(A205,データ２!$A$2:$B$144,2))</f>
        <v>高島エイト</v>
      </c>
      <c r="C205" s="56"/>
      <c r="D205" s="57"/>
      <c r="E205" s="58"/>
      <c r="F205" s="90" t="s">
        <v>53</v>
      </c>
      <c r="G205" s="91"/>
      <c r="H205" s="92"/>
      <c r="I205" s="56"/>
      <c r="J205" s="57"/>
      <c r="K205" s="58"/>
      <c r="L205" s="56"/>
      <c r="M205" s="57"/>
      <c r="N205" s="58"/>
      <c r="O205" s="62"/>
      <c r="P205" s="63"/>
      <c r="Q205" s="64"/>
      <c r="R205" s="56"/>
      <c r="S205" s="57"/>
      <c r="T205" s="58"/>
      <c r="U205" s="74"/>
      <c r="V205" s="75"/>
      <c r="W205" s="76"/>
      <c r="X205" s="62"/>
      <c r="Y205" s="63"/>
      <c r="Z205" s="64"/>
      <c r="AA205" s="96">
        <f>COUNTIF(C205:Z206,"○")</f>
        <v>4</v>
      </c>
      <c r="AB205" s="96">
        <f>COUNTIF(C205:Z206,"●")</f>
        <v>2</v>
      </c>
      <c r="AC205" s="96">
        <f>COUNTIF(C205:Z206,"△")</f>
        <v>1</v>
      </c>
      <c r="AD205" s="96">
        <f>+AA205*3+AC205*1</f>
        <v>13</v>
      </c>
      <c r="AE205" s="96">
        <f>+E206+H206+K206+N206+Q206+T206+W206+Z206</f>
        <v>49</v>
      </c>
      <c r="AF205" s="96">
        <f>+C206+F206+I206+L206+O206+R206+U206+X206</f>
        <v>57</v>
      </c>
      <c r="AG205" s="98">
        <v>3</v>
      </c>
    </row>
    <row r="206" spans="1:33" ht="15.75" customHeight="1">
      <c r="A206" s="87"/>
      <c r="B206" s="89"/>
      <c r="C206" s="59">
        <v>13</v>
      </c>
      <c r="D206" s="60" t="s">
        <v>510</v>
      </c>
      <c r="E206" s="61">
        <v>4</v>
      </c>
      <c r="F206" s="93"/>
      <c r="G206" s="94"/>
      <c r="H206" s="95"/>
      <c r="I206" s="59">
        <v>14</v>
      </c>
      <c r="J206" s="60" t="s">
        <v>462</v>
      </c>
      <c r="K206" s="61">
        <v>1</v>
      </c>
      <c r="L206" s="59">
        <v>9</v>
      </c>
      <c r="M206" s="60" t="s">
        <v>517</v>
      </c>
      <c r="N206" s="61">
        <v>4</v>
      </c>
      <c r="O206" s="65">
        <v>8</v>
      </c>
      <c r="P206" s="66" t="s">
        <v>485</v>
      </c>
      <c r="Q206" s="67">
        <v>10</v>
      </c>
      <c r="R206" s="59">
        <v>6</v>
      </c>
      <c r="S206" s="60" t="s">
        <v>504</v>
      </c>
      <c r="T206" s="61">
        <v>2</v>
      </c>
      <c r="U206" s="77">
        <v>6</v>
      </c>
      <c r="V206" s="78" t="s">
        <v>469</v>
      </c>
      <c r="W206" s="79">
        <v>6</v>
      </c>
      <c r="X206" s="65">
        <v>1</v>
      </c>
      <c r="Y206" s="66" t="s">
        <v>490</v>
      </c>
      <c r="Z206" s="67">
        <v>22</v>
      </c>
      <c r="AA206" s="97"/>
      <c r="AB206" s="97"/>
      <c r="AC206" s="97"/>
      <c r="AD206" s="97"/>
      <c r="AE206" s="97"/>
      <c r="AF206" s="97"/>
      <c r="AG206" s="99"/>
    </row>
    <row r="207" spans="1:33" ht="15.75" customHeight="1">
      <c r="A207" s="87">
        <v>59</v>
      </c>
      <c r="B207" s="88" t="str">
        <f>IF(データ２!B118="","",VLOOKUP(A207,データ２!$A$2:$B$144,2))</f>
        <v>船堀ダックスクラブ</v>
      </c>
      <c r="C207" s="74"/>
      <c r="D207" s="75"/>
      <c r="E207" s="76"/>
      <c r="F207" s="62"/>
      <c r="G207" s="63"/>
      <c r="H207" s="64"/>
      <c r="I207" s="90" t="s">
        <v>53</v>
      </c>
      <c r="J207" s="91"/>
      <c r="K207" s="92"/>
      <c r="L207" s="62"/>
      <c r="M207" s="63"/>
      <c r="N207" s="64"/>
      <c r="O207" s="62"/>
      <c r="P207" s="63"/>
      <c r="Q207" s="64"/>
      <c r="R207" s="56"/>
      <c r="S207" s="57"/>
      <c r="T207" s="58"/>
      <c r="U207" s="62"/>
      <c r="V207" s="63"/>
      <c r="W207" s="64"/>
      <c r="X207" s="62"/>
      <c r="Y207" s="63"/>
      <c r="Z207" s="64"/>
      <c r="AA207" s="96">
        <f>COUNTIF(C207:Z208,"○")</f>
        <v>1</v>
      </c>
      <c r="AB207" s="96">
        <f>COUNTIF(C207:Z208,"●")</f>
        <v>5</v>
      </c>
      <c r="AC207" s="96">
        <f>COUNTIF(C207:Z208,"△")</f>
        <v>1</v>
      </c>
      <c r="AD207" s="96">
        <f>+AA207*3+AC207*1</f>
        <v>4</v>
      </c>
      <c r="AE207" s="96">
        <f>+E208+H208+K208+N208+Q208+T208+W208+Z208</f>
        <v>62</v>
      </c>
      <c r="AF207" s="96">
        <f>+C208+F208+I208+L208+O208+R208+U208+X208</f>
        <v>22</v>
      </c>
      <c r="AG207" s="98">
        <v>7</v>
      </c>
    </row>
    <row r="208" spans="1:33" ht="15.75" customHeight="1">
      <c r="A208" s="87"/>
      <c r="B208" s="89"/>
      <c r="C208" s="77">
        <v>2</v>
      </c>
      <c r="D208" s="78" t="s">
        <v>523</v>
      </c>
      <c r="E208" s="79">
        <v>2</v>
      </c>
      <c r="F208" s="65">
        <v>1</v>
      </c>
      <c r="G208" s="66" t="s">
        <v>461</v>
      </c>
      <c r="H208" s="67">
        <v>14</v>
      </c>
      <c r="I208" s="93"/>
      <c r="J208" s="94"/>
      <c r="K208" s="95"/>
      <c r="L208" s="65">
        <v>3</v>
      </c>
      <c r="M208" s="66" t="s">
        <v>509</v>
      </c>
      <c r="N208" s="67">
        <v>12</v>
      </c>
      <c r="O208" s="65">
        <v>5</v>
      </c>
      <c r="P208" s="66" t="s">
        <v>453</v>
      </c>
      <c r="Q208" s="67">
        <v>8</v>
      </c>
      <c r="R208" s="59">
        <v>3</v>
      </c>
      <c r="S208" s="60" t="s">
        <v>517</v>
      </c>
      <c r="T208" s="61">
        <v>1</v>
      </c>
      <c r="U208" s="65">
        <v>7</v>
      </c>
      <c r="V208" s="66" t="s">
        <v>498</v>
      </c>
      <c r="W208" s="67">
        <v>9</v>
      </c>
      <c r="X208" s="65">
        <v>1</v>
      </c>
      <c r="Y208" s="66" t="s">
        <v>453</v>
      </c>
      <c r="Z208" s="67">
        <v>16</v>
      </c>
      <c r="AA208" s="97"/>
      <c r="AB208" s="97"/>
      <c r="AC208" s="97"/>
      <c r="AD208" s="97"/>
      <c r="AE208" s="97"/>
      <c r="AF208" s="97"/>
      <c r="AG208" s="99"/>
    </row>
    <row r="209" spans="1:33" ht="15.75" customHeight="1">
      <c r="A209" s="87">
        <v>60</v>
      </c>
      <c r="B209" s="88" t="str">
        <f>IF(データ２!B120="","",VLOOKUP(A209,データ２!$A$2:$B$144,2))</f>
        <v>荒川コンドル</v>
      </c>
      <c r="C209" s="56"/>
      <c r="D209" s="57"/>
      <c r="E209" s="58"/>
      <c r="F209" s="62"/>
      <c r="G209" s="63"/>
      <c r="H209" s="64"/>
      <c r="I209" s="56"/>
      <c r="J209" s="57"/>
      <c r="K209" s="58"/>
      <c r="L209" s="90" t="s">
        <v>53</v>
      </c>
      <c r="M209" s="91"/>
      <c r="N209" s="92"/>
      <c r="O209" s="56"/>
      <c r="P209" s="57"/>
      <c r="Q209" s="58"/>
      <c r="R209" s="56"/>
      <c r="S209" s="57"/>
      <c r="T209" s="58"/>
      <c r="U209" s="56"/>
      <c r="V209" s="57"/>
      <c r="W209" s="58"/>
      <c r="X209" s="62"/>
      <c r="Y209" s="63"/>
      <c r="Z209" s="64"/>
      <c r="AA209" s="96">
        <f>COUNTIF(C209:Z210,"○")</f>
        <v>5</v>
      </c>
      <c r="AB209" s="96">
        <f>COUNTIF(C209:Z210,"●")</f>
        <v>2</v>
      </c>
      <c r="AC209" s="96">
        <f>COUNTIF(C209:Z210,"△")</f>
        <v>0</v>
      </c>
      <c r="AD209" s="96">
        <f>+AA209*3+AC209*1</f>
        <v>15</v>
      </c>
      <c r="AE209" s="96">
        <f>+E210+H210+K210+N210+Q210+T210+W210+Z210</f>
        <v>39</v>
      </c>
      <c r="AF209" s="96">
        <f>+C210+F210+I210+L210+O210+R210+U210+X210</f>
        <v>54</v>
      </c>
      <c r="AG209" s="98">
        <v>2</v>
      </c>
    </row>
    <row r="210" spans="1:33" ht="15.75" customHeight="1">
      <c r="A210" s="87"/>
      <c r="B210" s="89"/>
      <c r="C210" s="59">
        <v>16</v>
      </c>
      <c r="D210" s="60" t="s">
        <v>533</v>
      </c>
      <c r="E210" s="61">
        <v>2</v>
      </c>
      <c r="F210" s="65">
        <v>4</v>
      </c>
      <c r="G210" s="66" t="s">
        <v>516</v>
      </c>
      <c r="H210" s="67">
        <v>9</v>
      </c>
      <c r="I210" s="59">
        <v>12</v>
      </c>
      <c r="J210" s="60" t="s">
        <v>508</v>
      </c>
      <c r="K210" s="61">
        <v>3</v>
      </c>
      <c r="L210" s="93"/>
      <c r="M210" s="94"/>
      <c r="N210" s="95"/>
      <c r="O210" s="59">
        <v>8</v>
      </c>
      <c r="P210" s="60" t="s">
        <v>517</v>
      </c>
      <c r="Q210" s="61">
        <v>2</v>
      </c>
      <c r="R210" s="59">
        <v>5</v>
      </c>
      <c r="S210" s="60" t="s">
        <v>462</v>
      </c>
      <c r="T210" s="61">
        <v>4</v>
      </c>
      <c r="U210" s="59">
        <v>9</v>
      </c>
      <c r="V210" s="60" t="s">
        <v>510</v>
      </c>
      <c r="W210" s="61">
        <v>8</v>
      </c>
      <c r="X210" s="65">
        <v>0</v>
      </c>
      <c r="Y210" s="66" t="s">
        <v>453</v>
      </c>
      <c r="Z210" s="67">
        <v>11</v>
      </c>
      <c r="AA210" s="97"/>
      <c r="AB210" s="97"/>
      <c r="AC210" s="97"/>
      <c r="AD210" s="97"/>
      <c r="AE210" s="97"/>
      <c r="AF210" s="97"/>
      <c r="AG210" s="99"/>
    </row>
    <row r="211" spans="1:33" ht="15.75" customHeight="1">
      <c r="A211" s="87">
        <v>61</v>
      </c>
      <c r="B211" s="88" t="str">
        <f>IF(データ２!B122="","",VLOOKUP(A211,データ２!$A$2:$B$144,2))</f>
        <v>新宿ドリーム</v>
      </c>
      <c r="C211" s="62"/>
      <c r="D211" s="63"/>
      <c r="E211" s="64"/>
      <c r="F211" s="56"/>
      <c r="G211" s="57"/>
      <c r="H211" s="58"/>
      <c r="I211" s="56"/>
      <c r="J211" s="57"/>
      <c r="K211" s="58"/>
      <c r="L211" s="62"/>
      <c r="M211" s="63"/>
      <c r="N211" s="64"/>
      <c r="O211" s="90" t="s">
        <v>53</v>
      </c>
      <c r="P211" s="91"/>
      <c r="Q211" s="92"/>
      <c r="R211" s="62"/>
      <c r="S211" s="63"/>
      <c r="T211" s="64"/>
      <c r="U211" s="56"/>
      <c r="V211" s="57"/>
      <c r="W211" s="58"/>
      <c r="X211" s="62"/>
      <c r="Y211" s="63"/>
      <c r="Z211" s="64"/>
      <c r="AA211" s="96">
        <f>COUNTIF(C211:Z212,"○")</f>
        <v>3</v>
      </c>
      <c r="AB211" s="96">
        <f>COUNTIF(C211:Z212,"●")</f>
        <v>4</v>
      </c>
      <c r="AC211" s="96">
        <f>COUNTIF(C211:Z212,"△")</f>
        <v>0</v>
      </c>
      <c r="AD211" s="96">
        <f>+AA211*3+AC211*1</f>
        <v>9</v>
      </c>
      <c r="AE211" s="96">
        <f>+E212+H212+K212+N212+Q212+T212+W212+Z212</f>
        <v>49</v>
      </c>
      <c r="AF211" s="96">
        <f>+C212+F212+I212+L212+O212+R212+U212+X212</f>
        <v>33</v>
      </c>
      <c r="AG211" s="98">
        <v>5</v>
      </c>
    </row>
    <row r="212" spans="1:33" ht="15.75" customHeight="1">
      <c r="A212" s="87"/>
      <c r="B212" s="89"/>
      <c r="C212" s="65">
        <v>0</v>
      </c>
      <c r="D212" s="66" t="s">
        <v>453</v>
      </c>
      <c r="E212" s="67">
        <v>3</v>
      </c>
      <c r="F212" s="59">
        <v>10</v>
      </c>
      <c r="G212" s="60" t="s">
        <v>486</v>
      </c>
      <c r="H212" s="61">
        <v>8</v>
      </c>
      <c r="I212" s="59">
        <v>8</v>
      </c>
      <c r="J212" s="60" t="s">
        <v>452</v>
      </c>
      <c r="K212" s="61">
        <v>5</v>
      </c>
      <c r="L212" s="65">
        <v>2</v>
      </c>
      <c r="M212" s="66" t="s">
        <v>516</v>
      </c>
      <c r="N212" s="67">
        <v>8</v>
      </c>
      <c r="O212" s="93"/>
      <c r="P212" s="94"/>
      <c r="Q212" s="95"/>
      <c r="R212" s="65">
        <v>0</v>
      </c>
      <c r="S212" s="66" t="s">
        <v>453</v>
      </c>
      <c r="T212" s="67">
        <v>7</v>
      </c>
      <c r="U212" s="59">
        <v>12</v>
      </c>
      <c r="V212" s="60" t="s">
        <v>510</v>
      </c>
      <c r="W212" s="61">
        <v>2</v>
      </c>
      <c r="X212" s="65">
        <v>1</v>
      </c>
      <c r="Y212" s="66" t="s">
        <v>461</v>
      </c>
      <c r="Z212" s="67">
        <v>16</v>
      </c>
      <c r="AA212" s="97"/>
      <c r="AB212" s="97"/>
      <c r="AC212" s="97"/>
      <c r="AD212" s="97"/>
      <c r="AE212" s="97"/>
      <c r="AF212" s="97"/>
      <c r="AG212" s="99"/>
    </row>
    <row r="213" spans="1:33" ht="15.75" customHeight="1">
      <c r="A213" s="87">
        <v>62</v>
      </c>
      <c r="B213" s="88" t="str">
        <f>IF(データ２!B124="","",VLOOKUP(A213,データ２!$A$2:$B$144,2))</f>
        <v>ジャパンキングス</v>
      </c>
      <c r="C213" s="56"/>
      <c r="D213" s="57"/>
      <c r="E213" s="58"/>
      <c r="F213" s="62"/>
      <c r="G213" s="63"/>
      <c r="H213" s="64"/>
      <c r="I213" s="62"/>
      <c r="J213" s="63"/>
      <c r="K213" s="64"/>
      <c r="L213" s="62"/>
      <c r="M213" s="63"/>
      <c r="N213" s="64"/>
      <c r="O213" s="56"/>
      <c r="P213" s="57"/>
      <c r="Q213" s="58"/>
      <c r="R213" s="90" t="s">
        <v>53</v>
      </c>
      <c r="S213" s="91"/>
      <c r="T213" s="92"/>
      <c r="U213" s="56"/>
      <c r="V213" s="57"/>
      <c r="W213" s="58"/>
      <c r="X213" s="62"/>
      <c r="Y213" s="63"/>
      <c r="Z213" s="64"/>
      <c r="AA213" s="96">
        <f>COUNTIF(C213:Z214,"○")</f>
        <v>3</v>
      </c>
      <c r="AB213" s="96">
        <f>COUNTIF(C213:Z214,"●")</f>
        <v>4</v>
      </c>
      <c r="AC213" s="96">
        <f>COUNTIF(C213:Z214,"△")</f>
        <v>0</v>
      </c>
      <c r="AD213" s="96">
        <f>+AA213*3+AC213*1</f>
        <v>9</v>
      </c>
      <c r="AE213" s="96">
        <f>+E214+H214+K214+N214+Q214+T214+W214+Z214</f>
        <v>34</v>
      </c>
      <c r="AF213" s="96">
        <f>+C214+F214+I214+L214+O214+R214+U214+X214</f>
        <v>45</v>
      </c>
      <c r="AG213" s="98">
        <v>4</v>
      </c>
    </row>
    <row r="214" spans="1:33" ht="15.75" customHeight="1">
      <c r="A214" s="87"/>
      <c r="B214" s="89"/>
      <c r="C214" s="59">
        <v>16</v>
      </c>
      <c r="D214" s="60" t="s">
        <v>472</v>
      </c>
      <c r="E214" s="61">
        <v>1</v>
      </c>
      <c r="F214" s="65">
        <v>2</v>
      </c>
      <c r="G214" s="66" t="s">
        <v>505</v>
      </c>
      <c r="H214" s="67">
        <v>6</v>
      </c>
      <c r="I214" s="65">
        <v>1</v>
      </c>
      <c r="J214" s="66" t="s">
        <v>516</v>
      </c>
      <c r="K214" s="67">
        <v>3</v>
      </c>
      <c r="L214" s="65">
        <v>4</v>
      </c>
      <c r="M214" s="66" t="s">
        <v>461</v>
      </c>
      <c r="N214" s="67">
        <v>5</v>
      </c>
      <c r="O214" s="59">
        <v>7</v>
      </c>
      <c r="P214" s="60" t="s">
        <v>452</v>
      </c>
      <c r="Q214" s="61">
        <v>0</v>
      </c>
      <c r="R214" s="93"/>
      <c r="S214" s="94"/>
      <c r="T214" s="95"/>
      <c r="U214" s="59">
        <v>11</v>
      </c>
      <c r="V214" s="60" t="s">
        <v>477</v>
      </c>
      <c r="W214" s="61">
        <v>10</v>
      </c>
      <c r="X214" s="65">
        <v>4</v>
      </c>
      <c r="Y214" s="66" t="s">
        <v>453</v>
      </c>
      <c r="Z214" s="67">
        <v>9</v>
      </c>
      <c r="AA214" s="97"/>
      <c r="AB214" s="97"/>
      <c r="AC214" s="97"/>
      <c r="AD214" s="97"/>
      <c r="AE214" s="97"/>
      <c r="AF214" s="97"/>
      <c r="AG214" s="99"/>
    </row>
    <row r="215" spans="1:33" ht="15.75" customHeight="1">
      <c r="A215" s="87">
        <v>63</v>
      </c>
      <c r="B215" s="88" t="str">
        <f>IF(データ２!B126="","",VLOOKUP(A215,データ２!$A$2:$B$144,2))</f>
        <v>ブルースカイズ</v>
      </c>
      <c r="C215" s="56"/>
      <c r="D215" s="57"/>
      <c r="E215" s="58"/>
      <c r="F215" s="74"/>
      <c r="G215" s="75"/>
      <c r="H215" s="76"/>
      <c r="I215" s="56"/>
      <c r="J215" s="57"/>
      <c r="K215" s="58"/>
      <c r="L215" s="62"/>
      <c r="M215" s="63"/>
      <c r="N215" s="64"/>
      <c r="O215" s="62"/>
      <c r="P215" s="63"/>
      <c r="Q215" s="64"/>
      <c r="R215" s="62"/>
      <c r="S215" s="63"/>
      <c r="T215" s="64"/>
      <c r="U215" s="90" t="s">
        <v>53</v>
      </c>
      <c r="V215" s="91"/>
      <c r="W215" s="92"/>
      <c r="X215" s="62"/>
      <c r="Y215" s="63"/>
      <c r="Z215" s="64"/>
      <c r="AA215" s="96">
        <f>COUNTIF(C215:Z216,"○")</f>
        <v>2</v>
      </c>
      <c r="AB215" s="96">
        <f>COUNTIF(C215:Z216,"●")</f>
        <v>4</v>
      </c>
      <c r="AC215" s="96">
        <f>COUNTIF(C215:Z216,"△")</f>
        <v>1</v>
      </c>
      <c r="AD215" s="96">
        <f>+AA215*3+AC215*1</f>
        <v>7</v>
      </c>
      <c r="AE215" s="96">
        <f>+E216+H216+K216+N216+Q216+T216+W216+Z216</f>
        <v>60</v>
      </c>
      <c r="AF215" s="96">
        <f>+C216+F216+I216+L216+O216+R216+U216+X216</f>
        <v>45</v>
      </c>
      <c r="AG215" s="98">
        <v>6</v>
      </c>
    </row>
    <row r="216" spans="1:33" ht="15.75" customHeight="1">
      <c r="A216" s="87"/>
      <c r="B216" s="89"/>
      <c r="C216" s="59">
        <v>9</v>
      </c>
      <c r="D216" s="60" t="s">
        <v>452</v>
      </c>
      <c r="E216" s="61">
        <v>7</v>
      </c>
      <c r="F216" s="77">
        <v>6</v>
      </c>
      <c r="G216" s="78" t="s">
        <v>469</v>
      </c>
      <c r="H216" s="79">
        <v>6</v>
      </c>
      <c r="I216" s="59">
        <v>9</v>
      </c>
      <c r="J216" s="60" t="s">
        <v>499</v>
      </c>
      <c r="K216" s="61">
        <v>7</v>
      </c>
      <c r="L216" s="65">
        <v>8</v>
      </c>
      <c r="M216" s="66" t="s">
        <v>511</v>
      </c>
      <c r="N216" s="67">
        <v>9</v>
      </c>
      <c r="O216" s="65">
        <v>2</v>
      </c>
      <c r="P216" s="66" t="s">
        <v>511</v>
      </c>
      <c r="Q216" s="67">
        <v>12</v>
      </c>
      <c r="R216" s="65">
        <v>10</v>
      </c>
      <c r="S216" s="66" t="s">
        <v>478</v>
      </c>
      <c r="T216" s="67">
        <v>11</v>
      </c>
      <c r="U216" s="93"/>
      <c r="V216" s="94"/>
      <c r="W216" s="95"/>
      <c r="X216" s="65">
        <v>1</v>
      </c>
      <c r="Y216" s="66" t="s">
        <v>521</v>
      </c>
      <c r="Z216" s="67">
        <v>8</v>
      </c>
      <c r="AA216" s="97"/>
      <c r="AB216" s="97"/>
      <c r="AC216" s="97"/>
      <c r="AD216" s="97"/>
      <c r="AE216" s="97"/>
      <c r="AF216" s="97"/>
      <c r="AG216" s="99"/>
    </row>
    <row r="217" spans="1:33" ht="15.75" customHeight="1">
      <c r="A217" s="87">
        <v>64</v>
      </c>
      <c r="B217" s="88" t="str">
        <f>IF(データ２!B128="","",VLOOKUP(A217,データ２!$A$2:$B$144,2))</f>
        <v>オール麻布</v>
      </c>
      <c r="C217" s="56"/>
      <c r="D217" s="57"/>
      <c r="E217" s="58"/>
      <c r="F217" s="56"/>
      <c r="G217" s="57"/>
      <c r="H217" s="58"/>
      <c r="I217" s="56"/>
      <c r="J217" s="57"/>
      <c r="K217" s="58"/>
      <c r="L217" s="56"/>
      <c r="M217" s="57"/>
      <c r="N217" s="58"/>
      <c r="O217" s="56"/>
      <c r="P217" s="57"/>
      <c r="Q217" s="58"/>
      <c r="R217" s="56"/>
      <c r="S217" s="57"/>
      <c r="T217" s="58"/>
      <c r="U217" s="56"/>
      <c r="V217" s="57"/>
      <c r="W217" s="58"/>
      <c r="X217" s="90" t="s">
        <v>53</v>
      </c>
      <c r="Y217" s="91"/>
      <c r="Z217" s="92"/>
      <c r="AA217" s="96">
        <f>COUNTIF(C217:Z218,"○")</f>
        <v>7</v>
      </c>
      <c r="AB217" s="96">
        <f>COUNTIF(C217:Z218,"●")</f>
        <v>0</v>
      </c>
      <c r="AC217" s="96">
        <f>COUNTIF(C217:Z218,"△")</f>
        <v>0</v>
      </c>
      <c r="AD217" s="96">
        <f>+AA217*3+AC217*1</f>
        <v>21</v>
      </c>
      <c r="AE217" s="96">
        <f>+E218+H218+K218+N218+Q218+T218+W218+Z218</f>
        <v>14</v>
      </c>
      <c r="AF217" s="96">
        <f>+C218+F218+I218+L218+O218+R218+U218+X218</f>
        <v>94</v>
      </c>
      <c r="AG217" s="98">
        <v>1</v>
      </c>
    </row>
    <row r="218" spans="1:33" ht="15.75" customHeight="1">
      <c r="A218" s="87"/>
      <c r="B218" s="89"/>
      <c r="C218" s="59">
        <v>12</v>
      </c>
      <c r="D218" s="60" t="s">
        <v>489</v>
      </c>
      <c r="E218" s="61">
        <v>6</v>
      </c>
      <c r="F218" s="59">
        <v>22</v>
      </c>
      <c r="G218" s="60" t="s">
        <v>489</v>
      </c>
      <c r="H218" s="61">
        <v>1</v>
      </c>
      <c r="I218" s="59">
        <v>16</v>
      </c>
      <c r="J218" s="60" t="s">
        <v>452</v>
      </c>
      <c r="K218" s="61">
        <v>1</v>
      </c>
      <c r="L218" s="59">
        <v>11</v>
      </c>
      <c r="M218" s="60" t="s">
        <v>452</v>
      </c>
      <c r="N218" s="61">
        <v>0</v>
      </c>
      <c r="O218" s="59">
        <v>16</v>
      </c>
      <c r="P218" s="60" t="s">
        <v>462</v>
      </c>
      <c r="Q218" s="61">
        <v>1</v>
      </c>
      <c r="R218" s="59">
        <v>9</v>
      </c>
      <c r="S218" s="60" t="s">
        <v>452</v>
      </c>
      <c r="T218" s="61">
        <v>4</v>
      </c>
      <c r="U218" s="59">
        <v>8</v>
      </c>
      <c r="V218" s="60" t="s">
        <v>520</v>
      </c>
      <c r="W218" s="61">
        <v>1</v>
      </c>
      <c r="X218" s="93"/>
      <c r="Y218" s="94"/>
      <c r="Z218" s="95"/>
      <c r="AA218" s="97"/>
      <c r="AB218" s="97"/>
      <c r="AC218" s="97"/>
      <c r="AD218" s="97"/>
      <c r="AE218" s="97"/>
      <c r="AF218" s="97"/>
      <c r="AG218" s="99"/>
    </row>
    <row r="219" spans="27:30" ht="12.75">
      <c r="AA219" s="17">
        <f>SUM(AA203:AA218)</f>
        <v>26</v>
      </c>
      <c r="AB219" s="17">
        <f>SUM(AB203:AB218)</f>
        <v>26</v>
      </c>
      <c r="AC219" s="17">
        <f>SUM(AC203:AC218)</f>
        <v>4</v>
      </c>
      <c r="AD219" s="80"/>
    </row>
    <row r="220" spans="1:29" ht="13.5" customHeight="1">
      <c r="A220" s="10"/>
      <c r="B220" s="1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7"/>
      <c r="AB220" s="17"/>
      <c r="AC220" s="17"/>
    </row>
    <row r="221" spans="1:29" ht="13.5" customHeight="1">
      <c r="A221" s="10"/>
      <c r="B221" s="1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7"/>
      <c r="AB221" s="17"/>
      <c r="AC221" s="17"/>
    </row>
    <row r="222" spans="1:29" ht="13.5" customHeight="1">
      <c r="A222" s="10"/>
      <c r="B222" s="1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7"/>
      <c r="AB222" s="17"/>
      <c r="AC222" s="17"/>
    </row>
    <row r="223" spans="1:29" ht="13.5" customHeight="1">
      <c r="A223" s="10"/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7"/>
      <c r="AB223" s="17"/>
      <c r="AC223" s="17"/>
    </row>
    <row r="224" spans="1:29" ht="13.5" customHeight="1">
      <c r="A224" s="10"/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7"/>
      <c r="AB224" s="17"/>
      <c r="AC224" s="17"/>
    </row>
    <row r="225" spans="1:29" ht="13.5" customHeight="1">
      <c r="A225" s="10"/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7"/>
      <c r="AB225" s="17"/>
      <c r="AC225" s="17"/>
    </row>
    <row r="226" spans="1:29" ht="13.5" customHeight="1">
      <c r="A226" s="10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7"/>
      <c r="AB226" s="17"/>
      <c r="AC226" s="17"/>
    </row>
    <row r="227" spans="1:29" ht="13.5" customHeight="1">
      <c r="A227" s="10"/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7"/>
      <c r="AB227" s="17"/>
      <c r="AC227" s="17"/>
    </row>
    <row r="228" spans="1:29" ht="13.5" customHeight="1">
      <c r="A228" s="10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7"/>
      <c r="AB228" s="17"/>
      <c r="AC228" s="17"/>
    </row>
    <row r="229" spans="1:29" ht="13.5" customHeight="1">
      <c r="A229" s="10"/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7"/>
      <c r="AB229" s="17"/>
      <c r="AC229" s="17"/>
    </row>
    <row r="230" spans="2:26" ht="12.75">
      <c r="B230" s="11" t="str">
        <f>+データ１!$B$2</f>
        <v>2012/2/19</v>
      </c>
      <c r="C230" s="8" t="str">
        <f>+データ１!$B$4</f>
        <v>２０１２年 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33" ht="129.75" customHeight="1">
      <c r="B231" s="12" t="str">
        <f>+データ１!B22</f>
        <v>スーパーリ－グ 　　                  　　　 第６回大会  　　　        　　Ｉブロック     　　              ２０１２</v>
      </c>
      <c r="C231" s="100" t="str">
        <f>+IF(B232="","",+B232)</f>
        <v>ゼットタイガー</v>
      </c>
      <c r="D231" s="101"/>
      <c r="E231" s="102"/>
      <c r="F231" s="100" t="str">
        <f>+IF(B234="","",+B234)</f>
        <v>ニュー愛宕</v>
      </c>
      <c r="G231" s="101"/>
      <c r="H231" s="102"/>
      <c r="I231" s="100" t="str">
        <f>+IF(B236="","",+B236)</f>
        <v>玉川</v>
      </c>
      <c r="J231" s="101"/>
      <c r="K231" s="102"/>
      <c r="L231" s="100" t="str">
        <f>+IF(B238="","",+B238)</f>
        <v>東港オーシャン</v>
      </c>
      <c r="M231" s="101"/>
      <c r="N231" s="102"/>
      <c r="O231" s="100" t="str">
        <f>+IF(B240="","",+B240)</f>
        <v>品川Ｂレーシング</v>
      </c>
      <c r="P231" s="101"/>
      <c r="Q231" s="102"/>
      <c r="R231" s="100" t="str">
        <f>+IF(B242="","",+B242)</f>
        <v>茗荷谷クラブ</v>
      </c>
      <c r="S231" s="101"/>
      <c r="T231" s="102"/>
      <c r="U231" s="100" t="str">
        <f>+IF(B244="","",+B244)</f>
        <v>フェニックス</v>
      </c>
      <c r="V231" s="101"/>
      <c r="W231" s="102"/>
      <c r="X231" s="100" t="str">
        <f>+IF(B246="","",+B246)</f>
        <v>レッドファイヤーズ</v>
      </c>
      <c r="Y231" s="101"/>
      <c r="Z231" s="102"/>
      <c r="AA231" s="15" t="s">
        <v>0</v>
      </c>
      <c r="AB231" s="15" t="s">
        <v>1</v>
      </c>
      <c r="AC231" s="15" t="s">
        <v>2</v>
      </c>
      <c r="AD231" s="13" t="s">
        <v>21</v>
      </c>
      <c r="AE231" s="14" t="s">
        <v>23</v>
      </c>
      <c r="AF231" s="14" t="s">
        <v>24</v>
      </c>
      <c r="AG231" s="13" t="s">
        <v>22</v>
      </c>
    </row>
    <row r="232" spans="1:33" ht="15.75" customHeight="1">
      <c r="A232" s="87">
        <v>65</v>
      </c>
      <c r="B232" s="88" t="str">
        <f>IF(データ２!B130="","",VLOOKUP(A232,データ２!$A$2:$B$144,2))</f>
        <v>ゼットタイガー</v>
      </c>
      <c r="C232" s="90" t="s">
        <v>53</v>
      </c>
      <c r="D232" s="91"/>
      <c r="E232" s="92"/>
      <c r="F232" s="56"/>
      <c r="G232" s="57"/>
      <c r="H232" s="58"/>
      <c r="I232" s="56"/>
      <c r="J232" s="57"/>
      <c r="K232" s="58"/>
      <c r="L232" s="56"/>
      <c r="M232" s="57"/>
      <c r="N232" s="58"/>
      <c r="O232" s="56"/>
      <c r="P232" s="57"/>
      <c r="Q232" s="58"/>
      <c r="R232" s="62"/>
      <c r="S232" s="63"/>
      <c r="T232" s="64"/>
      <c r="U232" s="56"/>
      <c r="V232" s="57"/>
      <c r="W232" s="58"/>
      <c r="X232" s="62"/>
      <c r="Y232" s="63"/>
      <c r="Z232" s="64"/>
      <c r="AA232" s="96">
        <f>COUNTIF(C232:Z233,"○")</f>
        <v>5</v>
      </c>
      <c r="AB232" s="96">
        <f>COUNTIF(C232:Z233,"●")</f>
        <v>2</v>
      </c>
      <c r="AC232" s="96">
        <f>COUNTIF(C232:Z233,"△")</f>
        <v>0</v>
      </c>
      <c r="AD232" s="96">
        <f>+AA232*3+AC232*1</f>
        <v>15</v>
      </c>
      <c r="AE232" s="96">
        <f>+E233+H233+K233+N233+Q233+T233+W233+Z233</f>
        <v>47</v>
      </c>
      <c r="AF232" s="96">
        <f>+C233+F233+I233+L233+O233+R233+U233+X233</f>
        <v>91</v>
      </c>
      <c r="AG232" s="98">
        <v>3</v>
      </c>
    </row>
    <row r="233" spans="1:33" ht="15.75" customHeight="1">
      <c r="A233" s="87"/>
      <c r="B233" s="89"/>
      <c r="C233" s="93"/>
      <c r="D233" s="94"/>
      <c r="E233" s="95"/>
      <c r="F233" s="59">
        <v>9</v>
      </c>
      <c r="G233" s="60" t="s">
        <v>473</v>
      </c>
      <c r="H233" s="61">
        <v>1</v>
      </c>
      <c r="I233" s="59">
        <v>9</v>
      </c>
      <c r="J233" s="60" t="s">
        <v>486</v>
      </c>
      <c r="K233" s="61">
        <v>8</v>
      </c>
      <c r="L233" s="59">
        <v>6</v>
      </c>
      <c r="M233" s="60" t="s">
        <v>533</v>
      </c>
      <c r="N233" s="61">
        <v>5</v>
      </c>
      <c r="O233" s="59">
        <v>41</v>
      </c>
      <c r="P233" s="60" t="s">
        <v>508</v>
      </c>
      <c r="Q233" s="61">
        <v>1</v>
      </c>
      <c r="R233" s="65">
        <v>3</v>
      </c>
      <c r="S233" s="66" t="s">
        <v>516</v>
      </c>
      <c r="T233" s="67">
        <v>11</v>
      </c>
      <c r="U233" s="59">
        <v>15</v>
      </c>
      <c r="V233" s="60" t="s">
        <v>504</v>
      </c>
      <c r="W233" s="61">
        <v>6</v>
      </c>
      <c r="X233" s="65">
        <v>8</v>
      </c>
      <c r="Y233" s="66" t="s">
        <v>534</v>
      </c>
      <c r="Z233" s="67">
        <v>15</v>
      </c>
      <c r="AA233" s="97"/>
      <c r="AB233" s="97"/>
      <c r="AC233" s="97"/>
      <c r="AD233" s="97"/>
      <c r="AE233" s="97"/>
      <c r="AF233" s="97"/>
      <c r="AG233" s="99"/>
    </row>
    <row r="234" spans="1:33" ht="15.75" customHeight="1">
      <c r="A234" s="87">
        <v>66</v>
      </c>
      <c r="B234" s="88" t="str">
        <f>IF(データ２!B132="","",VLOOKUP(A234,データ２!$A$2:$B$144,2))</f>
        <v>ニュー愛宕</v>
      </c>
      <c r="C234" s="62"/>
      <c r="D234" s="63"/>
      <c r="E234" s="64"/>
      <c r="F234" s="90" t="s">
        <v>53</v>
      </c>
      <c r="G234" s="91"/>
      <c r="H234" s="92"/>
      <c r="I234" s="56"/>
      <c r="J234" s="57"/>
      <c r="K234" s="58"/>
      <c r="L234" s="62"/>
      <c r="M234" s="63"/>
      <c r="N234" s="64"/>
      <c r="O234" s="56"/>
      <c r="P234" s="57"/>
      <c r="Q234" s="58"/>
      <c r="R234" s="62"/>
      <c r="S234" s="63"/>
      <c r="T234" s="64"/>
      <c r="U234" s="62"/>
      <c r="V234" s="63"/>
      <c r="W234" s="64"/>
      <c r="X234" s="62"/>
      <c r="Y234" s="63"/>
      <c r="Z234" s="64"/>
      <c r="AA234" s="96">
        <f>COUNTIF(C234:Z235,"○")</f>
        <v>2</v>
      </c>
      <c r="AB234" s="96">
        <f>COUNTIF(C234:Z235,"●")</f>
        <v>5</v>
      </c>
      <c r="AC234" s="96">
        <f>COUNTIF(C234:Z235,"△")</f>
        <v>0</v>
      </c>
      <c r="AD234" s="96">
        <f>+AA234*3+AC234*1</f>
        <v>6</v>
      </c>
      <c r="AE234" s="96">
        <f>+E235+H235+K235+N235+Q235+T235+W235+Z235</f>
        <v>43</v>
      </c>
      <c r="AF234" s="96">
        <f>+C235+F235+I235+L235+O235+R235+U235+X235</f>
        <v>42</v>
      </c>
      <c r="AG234" s="98">
        <v>6</v>
      </c>
    </row>
    <row r="235" spans="1:33" ht="15.75" customHeight="1">
      <c r="A235" s="87"/>
      <c r="B235" s="89"/>
      <c r="C235" s="65">
        <v>1</v>
      </c>
      <c r="D235" s="66" t="s">
        <v>474</v>
      </c>
      <c r="E235" s="67">
        <v>9</v>
      </c>
      <c r="F235" s="93"/>
      <c r="G235" s="94"/>
      <c r="H235" s="95"/>
      <c r="I235" s="59">
        <v>8</v>
      </c>
      <c r="J235" s="60" t="s">
        <v>472</v>
      </c>
      <c r="K235" s="61">
        <v>7</v>
      </c>
      <c r="L235" s="65">
        <v>2</v>
      </c>
      <c r="M235" s="66" t="s">
        <v>505</v>
      </c>
      <c r="N235" s="67">
        <v>6</v>
      </c>
      <c r="O235" s="59">
        <v>27</v>
      </c>
      <c r="P235" s="60" t="s">
        <v>504</v>
      </c>
      <c r="Q235" s="61">
        <v>2</v>
      </c>
      <c r="R235" s="65">
        <v>1</v>
      </c>
      <c r="S235" s="66" t="s">
        <v>485</v>
      </c>
      <c r="T235" s="67">
        <v>4</v>
      </c>
      <c r="U235" s="65">
        <v>2</v>
      </c>
      <c r="V235" s="66" t="s">
        <v>534</v>
      </c>
      <c r="W235" s="67">
        <v>4</v>
      </c>
      <c r="X235" s="65">
        <v>1</v>
      </c>
      <c r="Y235" s="66" t="s">
        <v>534</v>
      </c>
      <c r="Z235" s="67">
        <v>11</v>
      </c>
      <c r="AA235" s="97"/>
      <c r="AB235" s="97"/>
      <c r="AC235" s="97"/>
      <c r="AD235" s="97"/>
      <c r="AE235" s="97"/>
      <c r="AF235" s="97"/>
      <c r="AG235" s="99"/>
    </row>
    <row r="236" spans="1:33" ht="15.75" customHeight="1">
      <c r="A236" s="87">
        <v>67</v>
      </c>
      <c r="B236" s="88" t="str">
        <f>IF(データ２!B134="","",VLOOKUP(A236,データ２!$A$2:$B$144,2))</f>
        <v>玉川</v>
      </c>
      <c r="C236" s="62"/>
      <c r="D236" s="63"/>
      <c r="E236" s="64"/>
      <c r="F236" s="62"/>
      <c r="G236" s="63"/>
      <c r="H236" s="64"/>
      <c r="I236" s="90" t="s">
        <v>53</v>
      </c>
      <c r="J236" s="91"/>
      <c r="K236" s="92"/>
      <c r="L236" s="62"/>
      <c r="M236" s="63"/>
      <c r="N236" s="64"/>
      <c r="O236" s="56"/>
      <c r="P236" s="57"/>
      <c r="Q236" s="58"/>
      <c r="R236" s="62"/>
      <c r="S236" s="63"/>
      <c r="T236" s="64"/>
      <c r="U236" s="62"/>
      <c r="V236" s="63"/>
      <c r="W236" s="64"/>
      <c r="X236" s="62"/>
      <c r="Y236" s="63"/>
      <c r="Z236" s="64"/>
      <c r="AA236" s="96">
        <f>COUNTIF(C236:Z237,"○")</f>
        <v>1</v>
      </c>
      <c r="AB236" s="96">
        <f>COUNTIF(C236:Z237,"●")</f>
        <v>6</v>
      </c>
      <c r="AC236" s="96">
        <f>COUNTIF(C236:Z237,"△")</f>
        <v>0</v>
      </c>
      <c r="AD236" s="96">
        <f>+AA236*3+AC236*1</f>
        <v>3</v>
      </c>
      <c r="AE236" s="96">
        <f>+E237+H237+K237+N237+Q237+T237+W237+Z237</f>
        <v>57</v>
      </c>
      <c r="AF236" s="96">
        <f>+C237+F237+I237+L237+O237+R237+U237+X237</f>
        <v>44</v>
      </c>
      <c r="AG236" s="98">
        <v>7</v>
      </c>
    </row>
    <row r="237" spans="1:33" ht="15.75" customHeight="1">
      <c r="A237" s="87"/>
      <c r="B237" s="89"/>
      <c r="C237" s="65">
        <v>8</v>
      </c>
      <c r="D237" s="66" t="s">
        <v>485</v>
      </c>
      <c r="E237" s="67">
        <v>9</v>
      </c>
      <c r="F237" s="65">
        <v>7</v>
      </c>
      <c r="G237" s="66" t="s">
        <v>471</v>
      </c>
      <c r="H237" s="67">
        <v>8</v>
      </c>
      <c r="I237" s="93"/>
      <c r="J237" s="94"/>
      <c r="K237" s="95"/>
      <c r="L237" s="65">
        <v>7</v>
      </c>
      <c r="M237" s="66" t="s">
        <v>461</v>
      </c>
      <c r="N237" s="67">
        <v>11</v>
      </c>
      <c r="O237" s="59">
        <v>11</v>
      </c>
      <c r="P237" s="60" t="s">
        <v>452</v>
      </c>
      <c r="Q237" s="61">
        <v>1</v>
      </c>
      <c r="R237" s="65">
        <v>3</v>
      </c>
      <c r="S237" s="66" t="s">
        <v>534</v>
      </c>
      <c r="T237" s="67">
        <v>11</v>
      </c>
      <c r="U237" s="65">
        <v>3</v>
      </c>
      <c r="V237" s="66" t="s">
        <v>505</v>
      </c>
      <c r="W237" s="67">
        <v>8</v>
      </c>
      <c r="X237" s="65">
        <v>5</v>
      </c>
      <c r="Y237" s="66" t="s">
        <v>453</v>
      </c>
      <c r="Z237" s="67">
        <v>9</v>
      </c>
      <c r="AA237" s="97"/>
      <c r="AB237" s="97"/>
      <c r="AC237" s="97"/>
      <c r="AD237" s="97"/>
      <c r="AE237" s="97"/>
      <c r="AF237" s="97"/>
      <c r="AG237" s="99"/>
    </row>
    <row r="238" spans="1:33" ht="15.75" customHeight="1">
      <c r="A238" s="87">
        <v>68</v>
      </c>
      <c r="B238" s="88" t="str">
        <f>IF(データ２!B136="","",VLOOKUP(A238,データ２!$A$2:$B$144,2))</f>
        <v>東港オーシャン</v>
      </c>
      <c r="C238" s="62"/>
      <c r="D238" s="63"/>
      <c r="E238" s="64"/>
      <c r="F238" s="56"/>
      <c r="G238" s="57"/>
      <c r="H238" s="58"/>
      <c r="I238" s="56"/>
      <c r="J238" s="57"/>
      <c r="K238" s="58"/>
      <c r="L238" s="90" t="s">
        <v>53</v>
      </c>
      <c r="M238" s="91"/>
      <c r="N238" s="92"/>
      <c r="O238" s="56"/>
      <c r="P238" s="57"/>
      <c r="Q238" s="58"/>
      <c r="R238" s="74"/>
      <c r="S238" s="75"/>
      <c r="T238" s="76"/>
      <c r="U238" s="56"/>
      <c r="V238" s="57"/>
      <c r="W238" s="58"/>
      <c r="X238" s="62"/>
      <c r="Y238" s="63"/>
      <c r="Z238" s="64"/>
      <c r="AA238" s="96">
        <f>COUNTIF(C238:Z239,"○")</f>
        <v>4</v>
      </c>
      <c r="AB238" s="96">
        <f>COUNTIF(C238:Z239,"●")</f>
        <v>2</v>
      </c>
      <c r="AC238" s="96">
        <f>COUNTIF(C238:Z239,"△")</f>
        <v>1</v>
      </c>
      <c r="AD238" s="96">
        <f>+AA238*3+AC238*1</f>
        <v>13</v>
      </c>
      <c r="AE238" s="96">
        <f>+E239+H239+K239+N239+Q239+T239+W239+Z239</f>
        <v>31</v>
      </c>
      <c r="AF238" s="96">
        <f>+C239+F239+I239+L239+O239+R239+U239+X239</f>
        <v>61</v>
      </c>
      <c r="AG238" s="98">
        <v>4</v>
      </c>
    </row>
    <row r="239" spans="1:33" ht="15.75" customHeight="1">
      <c r="A239" s="87"/>
      <c r="B239" s="89"/>
      <c r="C239" s="65">
        <v>5</v>
      </c>
      <c r="D239" s="66" t="s">
        <v>534</v>
      </c>
      <c r="E239" s="67">
        <v>6</v>
      </c>
      <c r="F239" s="59">
        <v>6</v>
      </c>
      <c r="G239" s="60" t="s">
        <v>504</v>
      </c>
      <c r="H239" s="61">
        <v>2</v>
      </c>
      <c r="I239" s="59">
        <v>11</v>
      </c>
      <c r="J239" s="60" t="s">
        <v>462</v>
      </c>
      <c r="K239" s="61">
        <v>7</v>
      </c>
      <c r="L239" s="93"/>
      <c r="M239" s="94"/>
      <c r="N239" s="95"/>
      <c r="O239" s="59">
        <v>29</v>
      </c>
      <c r="P239" s="60" t="s">
        <v>452</v>
      </c>
      <c r="Q239" s="61">
        <v>2</v>
      </c>
      <c r="R239" s="77">
        <v>5</v>
      </c>
      <c r="S239" s="78" t="s">
        <v>479</v>
      </c>
      <c r="T239" s="79">
        <v>5</v>
      </c>
      <c r="U239" s="59">
        <v>3</v>
      </c>
      <c r="V239" s="60" t="s">
        <v>541</v>
      </c>
      <c r="W239" s="61">
        <v>2</v>
      </c>
      <c r="X239" s="65">
        <v>2</v>
      </c>
      <c r="Y239" s="66" t="s">
        <v>453</v>
      </c>
      <c r="Z239" s="67">
        <v>7</v>
      </c>
      <c r="AA239" s="97"/>
      <c r="AB239" s="97"/>
      <c r="AC239" s="97"/>
      <c r="AD239" s="97"/>
      <c r="AE239" s="97"/>
      <c r="AF239" s="97"/>
      <c r="AG239" s="99"/>
    </row>
    <row r="240" spans="1:33" ht="15.75" customHeight="1">
      <c r="A240" s="87">
        <v>69</v>
      </c>
      <c r="B240" s="88" t="str">
        <f>IF(データ２!B138="","",VLOOKUP(A240,データ２!$A$2:$B$144,2))</f>
        <v>品川Ｂレーシング</v>
      </c>
      <c r="C240" s="62"/>
      <c r="D240" s="63"/>
      <c r="E240" s="64"/>
      <c r="F240" s="62"/>
      <c r="G240" s="63"/>
      <c r="H240" s="64"/>
      <c r="I240" s="62"/>
      <c r="J240" s="63"/>
      <c r="K240" s="64"/>
      <c r="L240" s="62"/>
      <c r="M240" s="63"/>
      <c r="N240" s="64"/>
      <c r="O240" s="90" t="s">
        <v>53</v>
      </c>
      <c r="P240" s="91"/>
      <c r="Q240" s="92"/>
      <c r="R240" s="62"/>
      <c r="S240" s="63"/>
      <c r="T240" s="64"/>
      <c r="U240" s="62"/>
      <c r="V240" s="63"/>
      <c r="W240" s="64"/>
      <c r="X240" s="62"/>
      <c r="Y240" s="63"/>
      <c r="Z240" s="64"/>
      <c r="AA240" s="96">
        <f>COUNTIF(C240:Z241,"○")</f>
        <v>0</v>
      </c>
      <c r="AB240" s="96">
        <f>COUNTIF(C240:Z241,"●")</f>
        <v>7</v>
      </c>
      <c r="AC240" s="96">
        <f>COUNTIF(C240:Z241,"△")</f>
        <v>0</v>
      </c>
      <c r="AD240" s="96">
        <f>+AA240*3+AC240*1</f>
        <v>0</v>
      </c>
      <c r="AE240" s="96">
        <f>+E241+H241+K241+N241+Q241+T241+W241+Z241</f>
        <v>173</v>
      </c>
      <c r="AF240" s="96">
        <f>+C241+F241+I241+L241+O241+R241+U241+X241</f>
        <v>12</v>
      </c>
      <c r="AG240" s="98">
        <v>8</v>
      </c>
    </row>
    <row r="241" spans="1:33" ht="15.75" customHeight="1">
      <c r="A241" s="87"/>
      <c r="B241" s="89"/>
      <c r="C241" s="65">
        <v>1</v>
      </c>
      <c r="D241" s="66" t="s">
        <v>509</v>
      </c>
      <c r="E241" s="67">
        <v>41</v>
      </c>
      <c r="F241" s="65">
        <v>2</v>
      </c>
      <c r="G241" s="66" t="s">
        <v>505</v>
      </c>
      <c r="H241" s="67">
        <v>27</v>
      </c>
      <c r="I241" s="65">
        <v>1</v>
      </c>
      <c r="J241" s="66" t="s">
        <v>453</v>
      </c>
      <c r="K241" s="67">
        <v>11</v>
      </c>
      <c r="L241" s="65">
        <v>2</v>
      </c>
      <c r="M241" s="66" t="s">
        <v>453</v>
      </c>
      <c r="N241" s="67">
        <v>29</v>
      </c>
      <c r="O241" s="93"/>
      <c r="P241" s="94"/>
      <c r="Q241" s="95"/>
      <c r="R241" s="65">
        <v>2</v>
      </c>
      <c r="S241" s="66" t="s">
        <v>536</v>
      </c>
      <c r="T241" s="67">
        <v>32</v>
      </c>
      <c r="U241" s="65">
        <v>3</v>
      </c>
      <c r="V241" s="66" t="s">
        <v>511</v>
      </c>
      <c r="W241" s="67">
        <v>13</v>
      </c>
      <c r="X241" s="65">
        <v>1</v>
      </c>
      <c r="Y241" s="66" t="s">
        <v>534</v>
      </c>
      <c r="Z241" s="67">
        <v>20</v>
      </c>
      <c r="AA241" s="97"/>
      <c r="AB241" s="97"/>
      <c r="AC241" s="97"/>
      <c r="AD241" s="97"/>
      <c r="AE241" s="97"/>
      <c r="AF241" s="97"/>
      <c r="AG241" s="99"/>
    </row>
    <row r="242" spans="1:33" ht="15.75" customHeight="1">
      <c r="A242" s="87">
        <v>70</v>
      </c>
      <c r="B242" s="88" t="str">
        <f>IF(データ２!B140="","",VLOOKUP(A242,データ２!$A$2:$B$144,2))</f>
        <v>茗荷谷クラブ</v>
      </c>
      <c r="C242" s="56"/>
      <c r="D242" s="57"/>
      <c r="E242" s="58"/>
      <c r="F242" s="56"/>
      <c r="G242" s="57"/>
      <c r="H242" s="58"/>
      <c r="I242" s="56"/>
      <c r="J242" s="57"/>
      <c r="K242" s="58"/>
      <c r="L242" s="74"/>
      <c r="M242" s="75"/>
      <c r="N242" s="76"/>
      <c r="O242" s="56"/>
      <c r="P242" s="57"/>
      <c r="Q242" s="58"/>
      <c r="R242" s="90" t="s">
        <v>53</v>
      </c>
      <c r="S242" s="91"/>
      <c r="T242" s="92"/>
      <c r="U242" s="56"/>
      <c r="V242" s="57"/>
      <c r="W242" s="58"/>
      <c r="X242" s="62"/>
      <c r="Y242" s="63"/>
      <c r="Z242" s="64"/>
      <c r="AA242" s="96">
        <f>COUNTIF(C242:Z243,"○")</f>
        <v>5</v>
      </c>
      <c r="AB242" s="96">
        <f>COUNTIF(C242:Z243,"●")</f>
        <v>1</v>
      </c>
      <c r="AC242" s="96">
        <f>COUNTIF(C242:Z243,"△")</f>
        <v>1</v>
      </c>
      <c r="AD242" s="96">
        <f>+AA242*3+AC242*1</f>
        <v>16</v>
      </c>
      <c r="AE242" s="96">
        <f>+E243+H243+K243+N243+Q243+T243+W243+Z243</f>
        <v>21</v>
      </c>
      <c r="AF242" s="96">
        <f>+C243+F243+I243+L243+O243+R243+U243+X243</f>
        <v>74</v>
      </c>
      <c r="AG242" s="98">
        <v>2</v>
      </c>
    </row>
    <row r="243" spans="1:33" ht="15.75" customHeight="1">
      <c r="A243" s="87"/>
      <c r="B243" s="89"/>
      <c r="C243" s="59">
        <v>11</v>
      </c>
      <c r="D243" s="60" t="s">
        <v>517</v>
      </c>
      <c r="E243" s="61">
        <v>3</v>
      </c>
      <c r="F243" s="59">
        <v>4</v>
      </c>
      <c r="G243" s="60" t="s">
        <v>486</v>
      </c>
      <c r="H243" s="61">
        <v>1</v>
      </c>
      <c r="I243" s="59">
        <v>11</v>
      </c>
      <c r="J243" s="60" t="s">
        <v>533</v>
      </c>
      <c r="K243" s="61">
        <v>3</v>
      </c>
      <c r="L243" s="77">
        <v>5</v>
      </c>
      <c r="M243" s="78" t="s">
        <v>479</v>
      </c>
      <c r="N243" s="79">
        <v>5</v>
      </c>
      <c r="O243" s="59">
        <v>32</v>
      </c>
      <c r="P243" s="60" t="s">
        <v>537</v>
      </c>
      <c r="Q243" s="61">
        <v>2</v>
      </c>
      <c r="R243" s="93"/>
      <c r="S243" s="94"/>
      <c r="T243" s="95"/>
      <c r="U243" s="59">
        <v>7</v>
      </c>
      <c r="V243" s="60" t="s">
        <v>477</v>
      </c>
      <c r="W243" s="61">
        <v>0</v>
      </c>
      <c r="X243" s="65">
        <v>4</v>
      </c>
      <c r="Y243" s="66" t="s">
        <v>485</v>
      </c>
      <c r="Z243" s="67">
        <v>7</v>
      </c>
      <c r="AA243" s="97"/>
      <c r="AB243" s="97"/>
      <c r="AC243" s="97"/>
      <c r="AD243" s="97"/>
      <c r="AE243" s="97"/>
      <c r="AF243" s="97"/>
      <c r="AG243" s="99"/>
    </row>
    <row r="244" spans="1:33" ht="15.75" customHeight="1">
      <c r="A244" s="87">
        <v>71</v>
      </c>
      <c r="B244" s="88" t="str">
        <f>IF(データ２!B142="","",VLOOKUP(A244,データ２!$A$2:$B$144,2))</f>
        <v>フェニックス</v>
      </c>
      <c r="C244" s="62"/>
      <c r="D244" s="63"/>
      <c r="E244" s="64"/>
      <c r="F244" s="56"/>
      <c r="G244" s="57"/>
      <c r="H244" s="58"/>
      <c r="I244" s="56"/>
      <c r="J244" s="57"/>
      <c r="K244" s="58"/>
      <c r="L244" s="62"/>
      <c r="M244" s="63"/>
      <c r="N244" s="64"/>
      <c r="O244" s="56"/>
      <c r="P244" s="57"/>
      <c r="Q244" s="58"/>
      <c r="R244" s="62"/>
      <c r="S244" s="63"/>
      <c r="T244" s="64"/>
      <c r="U244" s="90" t="s">
        <v>53</v>
      </c>
      <c r="V244" s="91"/>
      <c r="W244" s="92"/>
      <c r="X244" s="62"/>
      <c r="Y244" s="63"/>
      <c r="Z244" s="64"/>
      <c r="AA244" s="96">
        <f>COUNTIF(C244:Z245,"○")</f>
        <v>3</v>
      </c>
      <c r="AB244" s="96">
        <f>COUNTIF(C244:Z245,"●")</f>
        <v>4</v>
      </c>
      <c r="AC244" s="96">
        <f>COUNTIF(C244:Z245,"△")</f>
        <v>0</v>
      </c>
      <c r="AD244" s="96">
        <f>+AA244*3+AC244*1</f>
        <v>9</v>
      </c>
      <c r="AE244" s="96">
        <f>+E245+H245+K245+N245+Q245+T245+W245+Z245</f>
        <v>48</v>
      </c>
      <c r="AF244" s="96">
        <f>+C245+F245+I245+L245+O245+R245+U245+X245</f>
        <v>35</v>
      </c>
      <c r="AG244" s="98">
        <v>5</v>
      </c>
    </row>
    <row r="245" spans="1:33" ht="15.75" customHeight="1">
      <c r="A245" s="87"/>
      <c r="B245" s="89"/>
      <c r="C245" s="65">
        <v>6</v>
      </c>
      <c r="D245" s="66" t="s">
        <v>505</v>
      </c>
      <c r="E245" s="67">
        <v>15</v>
      </c>
      <c r="F245" s="59">
        <v>4</v>
      </c>
      <c r="G245" s="60" t="s">
        <v>533</v>
      </c>
      <c r="H245" s="61">
        <v>2</v>
      </c>
      <c r="I245" s="59">
        <v>8</v>
      </c>
      <c r="J245" s="60" t="s">
        <v>504</v>
      </c>
      <c r="K245" s="61">
        <v>3</v>
      </c>
      <c r="L245" s="65">
        <v>2</v>
      </c>
      <c r="M245" s="66" t="s">
        <v>542</v>
      </c>
      <c r="N245" s="67">
        <v>3</v>
      </c>
      <c r="O245" s="59">
        <v>13</v>
      </c>
      <c r="P245" s="60" t="s">
        <v>510</v>
      </c>
      <c r="Q245" s="61">
        <v>3</v>
      </c>
      <c r="R245" s="65">
        <v>0</v>
      </c>
      <c r="S245" s="66" t="s">
        <v>478</v>
      </c>
      <c r="T245" s="67">
        <v>7</v>
      </c>
      <c r="U245" s="93"/>
      <c r="V245" s="94"/>
      <c r="W245" s="95"/>
      <c r="X245" s="65">
        <v>2</v>
      </c>
      <c r="Y245" s="66" t="s">
        <v>453</v>
      </c>
      <c r="Z245" s="67">
        <v>15</v>
      </c>
      <c r="AA245" s="97"/>
      <c r="AB245" s="97"/>
      <c r="AC245" s="97"/>
      <c r="AD245" s="97"/>
      <c r="AE245" s="97"/>
      <c r="AF245" s="97"/>
      <c r="AG245" s="99"/>
    </row>
    <row r="246" spans="1:33" ht="15.75" customHeight="1">
      <c r="A246" s="87">
        <v>72</v>
      </c>
      <c r="B246" s="88" t="str">
        <f>IF(データ２!B144="","",VLOOKUP(A246,データ２!$A$2:$B$144,2))</f>
        <v>レッドファイヤーズ</v>
      </c>
      <c r="C246" s="56"/>
      <c r="D246" s="57"/>
      <c r="E246" s="58"/>
      <c r="F246" s="56"/>
      <c r="G246" s="57"/>
      <c r="H246" s="58"/>
      <c r="I246" s="56"/>
      <c r="J246" s="57"/>
      <c r="K246" s="58"/>
      <c r="L246" s="56"/>
      <c r="M246" s="57"/>
      <c r="N246" s="58"/>
      <c r="O246" s="56"/>
      <c r="P246" s="57"/>
      <c r="Q246" s="58"/>
      <c r="R246" s="56"/>
      <c r="S246" s="57"/>
      <c r="T246" s="58"/>
      <c r="U246" s="56"/>
      <c r="V246" s="57"/>
      <c r="W246" s="58"/>
      <c r="X246" s="90" t="s">
        <v>53</v>
      </c>
      <c r="Y246" s="91"/>
      <c r="Z246" s="92"/>
      <c r="AA246" s="96">
        <f>COUNTIF(C246:Z247,"○")</f>
        <v>7</v>
      </c>
      <c r="AB246" s="96">
        <f>COUNTIF(C246:Z247,"●")</f>
        <v>0</v>
      </c>
      <c r="AC246" s="96">
        <f>COUNTIF(C246:Z247,"△")</f>
        <v>0</v>
      </c>
      <c r="AD246" s="96">
        <f>+AA246*3+AC246*1</f>
        <v>21</v>
      </c>
      <c r="AE246" s="96">
        <f>+E247+H247+K247+N247+Q247+T247+W247+Z247</f>
        <v>23</v>
      </c>
      <c r="AF246" s="96">
        <f>+C247+F247+I247+L247+O247+R247+U247+X247</f>
        <v>84</v>
      </c>
      <c r="AG246" s="98">
        <v>1</v>
      </c>
    </row>
    <row r="247" spans="1:33" ht="15.75" customHeight="1">
      <c r="A247" s="87"/>
      <c r="B247" s="89"/>
      <c r="C247" s="59">
        <v>15</v>
      </c>
      <c r="D247" s="60" t="s">
        <v>533</v>
      </c>
      <c r="E247" s="61">
        <v>8</v>
      </c>
      <c r="F247" s="59">
        <v>11</v>
      </c>
      <c r="G247" s="60" t="s">
        <v>533</v>
      </c>
      <c r="H247" s="61">
        <v>1</v>
      </c>
      <c r="I247" s="59">
        <v>9</v>
      </c>
      <c r="J247" s="60" t="s">
        <v>452</v>
      </c>
      <c r="K247" s="61">
        <v>5</v>
      </c>
      <c r="L247" s="59">
        <v>7</v>
      </c>
      <c r="M247" s="60" t="s">
        <v>452</v>
      </c>
      <c r="N247" s="61">
        <v>2</v>
      </c>
      <c r="O247" s="59">
        <v>20</v>
      </c>
      <c r="P247" s="60" t="s">
        <v>533</v>
      </c>
      <c r="Q247" s="61">
        <v>1</v>
      </c>
      <c r="R247" s="59">
        <v>7</v>
      </c>
      <c r="S247" s="60" t="s">
        <v>486</v>
      </c>
      <c r="T247" s="61">
        <v>4</v>
      </c>
      <c r="U247" s="59">
        <v>15</v>
      </c>
      <c r="V247" s="60" t="s">
        <v>452</v>
      </c>
      <c r="W247" s="61">
        <v>2</v>
      </c>
      <c r="X247" s="93"/>
      <c r="Y247" s="94"/>
      <c r="Z247" s="95"/>
      <c r="AA247" s="97"/>
      <c r="AB247" s="97"/>
      <c r="AC247" s="97"/>
      <c r="AD247" s="97"/>
      <c r="AE247" s="97"/>
      <c r="AF247" s="97"/>
      <c r="AG247" s="99"/>
    </row>
    <row r="248" spans="27:30" ht="12.75">
      <c r="AA248" s="17">
        <f>SUM(AA232:AA247)</f>
        <v>27</v>
      </c>
      <c r="AB248" s="17">
        <f>SUM(AB232:AB247)</f>
        <v>27</v>
      </c>
      <c r="AC248" s="17">
        <f>SUM(AC232:AC247)</f>
        <v>2</v>
      </c>
      <c r="AD248" s="80"/>
    </row>
  </sheetData>
  <sheetProtection/>
  <mergeCells count="792">
    <mergeCell ref="AF246:AF247"/>
    <mergeCell ref="AG246:AG247"/>
    <mergeCell ref="AF244:AF245"/>
    <mergeCell ref="AG244:AG245"/>
    <mergeCell ref="A246:A247"/>
    <mergeCell ref="B246:B247"/>
    <mergeCell ref="X246:Z247"/>
    <mergeCell ref="AA246:AA247"/>
    <mergeCell ref="AB246:AB247"/>
    <mergeCell ref="AC246:AC247"/>
    <mergeCell ref="AD246:AD247"/>
    <mergeCell ref="AE246:AE247"/>
    <mergeCell ref="AF242:AF243"/>
    <mergeCell ref="AG242:AG243"/>
    <mergeCell ref="A244:A245"/>
    <mergeCell ref="B244:B245"/>
    <mergeCell ref="U244:W245"/>
    <mergeCell ref="AA244:AA245"/>
    <mergeCell ref="AB244:AB245"/>
    <mergeCell ref="AC244:AC245"/>
    <mergeCell ref="AD244:AD245"/>
    <mergeCell ref="AE244:AE245"/>
    <mergeCell ref="AF240:AF241"/>
    <mergeCell ref="AG240:AG241"/>
    <mergeCell ref="A242:A243"/>
    <mergeCell ref="B242:B243"/>
    <mergeCell ref="R242:T243"/>
    <mergeCell ref="AA242:AA243"/>
    <mergeCell ref="AB242:AB243"/>
    <mergeCell ref="AC242:AC243"/>
    <mergeCell ref="AD242:AD243"/>
    <mergeCell ref="AE242:AE243"/>
    <mergeCell ref="AF238:AF239"/>
    <mergeCell ref="AG238:AG239"/>
    <mergeCell ref="A240:A241"/>
    <mergeCell ref="B240:B241"/>
    <mergeCell ref="O240:Q241"/>
    <mergeCell ref="AA240:AA241"/>
    <mergeCell ref="AB240:AB241"/>
    <mergeCell ref="AC240:AC241"/>
    <mergeCell ref="AD240:AD241"/>
    <mergeCell ref="AE240:AE241"/>
    <mergeCell ref="AF236:AF237"/>
    <mergeCell ref="AG236:AG237"/>
    <mergeCell ref="A238:A239"/>
    <mergeCell ref="B238:B239"/>
    <mergeCell ref="L238:N239"/>
    <mergeCell ref="AA238:AA239"/>
    <mergeCell ref="AB238:AB239"/>
    <mergeCell ref="AC238:AC239"/>
    <mergeCell ref="AD238:AD239"/>
    <mergeCell ref="AE238:AE239"/>
    <mergeCell ref="AF234:AF235"/>
    <mergeCell ref="AG234:AG235"/>
    <mergeCell ref="A236:A237"/>
    <mergeCell ref="B236:B237"/>
    <mergeCell ref="I236:K237"/>
    <mergeCell ref="AA236:AA237"/>
    <mergeCell ref="AB236:AB237"/>
    <mergeCell ref="AC236:AC237"/>
    <mergeCell ref="AD236:AD237"/>
    <mergeCell ref="AE236:AE237"/>
    <mergeCell ref="AF232:AF233"/>
    <mergeCell ref="AG232:AG233"/>
    <mergeCell ref="A234:A235"/>
    <mergeCell ref="B234:B235"/>
    <mergeCell ref="F234:H235"/>
    <mergeCell ref="AA234:AA235"/>
    <mergeCell ref="AB234:AB235"/>
    <mergeCell ref="AC234:AC235"/>
    <mergeCell ref="AD234:AD235"/>
    <mergeCell ref="AE234:AE235"/>
    <mergeCell ref="AB232:AB233"/>
    <mergeCell ref="AC232:AC233"/>
    <mergeCell ref="AD232:AD233"/>
    <mergeCell ref="AE232:AE233"/>
    <mergeCell ref="A232:A233"/>
    <mergeCell ref="B232:B233"/>
    <mergeCell ref="C232:E233"/>
    <mergeCell ref="AA232:AA233"/>
    <mergeCell ref="O231:Q231"/>
    <mergeCell ref="R231:T231"/>
    <mergeCell ref="U231:W231"/>
    <mergeCell ref="X231:Z231"/>
    <mergeCell ref="C231:E231"/>
    <mergeCell ref="F231:H231"/>
    <mergeCell ref="AC3:AC4"/>
    <mergeCell ref="AA3:AA4"/>
    <mergeCell ref="AB9:AB10"/>
    <mergeCell ref="AB5:AB6"/>
    <mergeCell ref="AC5:AC6"/>
    <mergeCell ref="AA7:AA8"/>
    <mergeCell ref="AB7:AB8"/>
    <mergeCell ref="AA5:AA6"/>
    <mergeCell ref="I231:K231"/>
    <mergeCell ref="L231:N231"/>
    <mergeCell ref="I36:K37"/>
    <mergeCell ref="L38:N39"/>
    <mergeCell ref="C32:E33"/>
    <mergeCell ref="F5:H6"/>
    <mergeCell ref="I7:K8"/>
    <mergeCell ref="A3:A4"/>
    <mergeCell ref="A5:A6"/>
    <mergeCell ref="B3:B4"/>
    <mergeCell ref="AA15:AA16"/>
    <mergeCell ref="AB15:AB16"/>
    <mergeCell ref="AC15:AC16"/>
    <mergeCell ref="B7:B8"/>
    <mergeCell ref="B5:B6"/>
    <mergeCell ref="B9:B10"/>
    <mergeCell ref="B11:B12"/>
    <mergeCell ref="AE5:AE6"/>
    <mergeCell ref="AF5:AF6"/>
    <mergeCell ref="AF7:AF8"/>
    <mergeCell ref="AF9:AF10"/>
    <mergeCell ref="AD11:AD12"/>
    <mergeCell ref="AG17:AG18"/>
    <mergeCell ref="AE17:AE18"/>
    <mergeCell ref="AF17:AF18"/>
    <mergeCell ref="AD15:AD16"/>
    <mergeCell ref="AG9:AG10"/>
    <mergeCell ref="AF3:AF4"/>
    <mergeCell ref="AA17:AA18"/>
    <mergeCell ref="AB17:AB18"/>
    <mergeCell ref="AC17:AC18"/>
    <mergeCell ref="AD7:AD8"/>
    <mergeCell ref="AG11:AG12"/>
    <mergeCell ref="AE11:AE12"/>
    <mergeCell ref="AF11:AF12"/>
    <mergeCell ref="AD5:AD6"/>
    <mergeCell ref="AG5:AG6"/>
    <mergeCell ref="AD32:AD33"/>
    <mergeCell ref="AA13:AA14"/>
    <mergeCell ref="A7:A8"/>
    <mergeCell ref="A9:A10"/>
    <mergeCell ref="A11:A12"/>
    <mergeCell ref="A17:A18"/>
    <mergeCell ref="A13:A14"/>
    <mergeCell ref="AC9:AC10"/>
    <mergeCell ref="AA11:AA12"/>
    <mergeCell ref="AB11:AB12"/>
    <mergeCell ref="AC11:AC12"/>
    <mergeCell ref="AA32:AA33"/>
    <mergeCell ref="AB32:AB33"/>
    <mergeCell ref="AC32:AC33"/>
    <mergeCell ref="AG3:AG4"/>
    <mergeCell ref="AE3:AE4"/>
    <mergeCell ref="AA9:AA10"/>
    <mergeCell ref="AG7:AG8"/>
    <mergeCell ref="AE7:AE8"/>
    <mergeCell ref="AD9:AD10"/>
    <mergeCell ref="AE9:AE10"/>
    <mergeCell ref="AC7:AC8"/>
    <mergeCell ref="AB3:AB4"/>
    <mergeCell ref="AG32:AG33"/>
    <mergeCell ref="AG36:AG37"/>
    <mergeCell ref="AE32:AE33"/>
    <mergeCell ref="AF32:AF33"/>
    <mergeCell ref="AG34:AG35"/>
    <mergeCell ref="AE34:AE35"/>
    <mergeCell ref="AF34:AF35"/>
    <mergeCell ref="A34:A35"/>
    <mergeCell ref="B34:B35"/>
    <mergeCell ref="AA34:AA35"/>
    <mergeCell ref="AB34:AB35"/>
    <mergeCell ref="AC34:AC35"/>
    <mergeCell ref="AD34:AD35"/>
    <mergeCell ref="F34:H35"/>
    <mergeCell ref="A36:A37"/>
    <mergeCell ref="B36:B37"/>
    <mergeCell ref="AA36:AA37"/>
    <mergeCell ref="AB36:AB37"/>
    <mergeCell ref="AC36:AC37"/>
    <mergeCell ref="AD36:AD37"/>
    <mergeCell ref="B38:B39"/>
    <mergeCell ref="AA38:AA39"/>
    <mergeCell ref="AB38:AB39"/>
    <mergeCell ref="AC38:AC39"/>
    <mergeCell ref="AD38:AD39"/>
    <mergeCell ref="AG38:AG39"/>
    <mergeCell ref="AC46:AC47"/>
    <mergeCell ref="AD46:AD47"/>
    <mergeCell ref="AG46:AG47"/>
    <mergeCell ref="AE46:AE47"/>
    <mergeCell ref="AF46:AF47"/>
    <mergeCell ref="B42:B43"/>
    <mergeCell ref="U44:W45"/>
    <mergeCell ref="X46:Z47"/>
    <mergeCell ref="AG44:AG45"/>
    <mergeCell ref="AA44:AA45"/>
    <mergeCell ref="A44:A45"/>
    <mergeCell ref="B44:B45"/>
    <mergeCell ref="AB46:AB47"/>
    <mergeCell ref="AF40:AF41"/>
    <mergeCell ref="AE44:AE45"/>
    <mergeCell ref="AF44:AF45"/>
    <mergeCell ref="A46:A47"/>
    <mergeCell ref="B46:B47"/>
    <mergeCell ref="AA46:AA47"/>
    <mergeCell ref="R42:T43"/>
    <mergeCell ref="A42:A43"/>
    <mergeCell ref="B13:B14"/>
    <mergeCell ref="A32:A33"/>
    <mergeCell ref="B32:B33"/>
    <mergeCell ref="A40:A41"/>
    <mergeCell ref="B40:B41"/>
    <mergeCell ref="B17:B18"/>
    <mergeCell ref="A15:A16"/>
    <mergeCell ref="B15:B16"/>
    <mergeCell ref="A38:A39"/>
    <mergeCell ref="AA42:AA43"/>
    <mergeCell ref="AB42:AB43"/>
    <mergeCell ref="AC42:AC43"/>
    <mergeCell ref="AD42:AD43"/>
    <mergeCell ref="AE38:AE39"/>
    <mergeCell ref="AF38:AF39"/>
    <mergeCell ref="AA40:AA41"/>
    <mergeCell ref="AG42:AG43"/>
    <mergeCell ref="AE42:AE43"/>
    <mergeCell ref="AF42:AF43"/>
    <mergeCell ref="AE40:AE41"/>
    <mergeCell ref="AG13:AG14"/>
    <mergeCell ref="AE13:AE14"/>
    <mergeCell ref="AF13:AF14"/>
    <mergeCell ref="AG40:AG41"/>
    <mergeCell ref="AE36:AE37"/>
    <mergeCell ref="AF36:AF37"/>
    <mergeCell ref="O40:Q41"/>
    <mergeCell ref="AB40:AB41"/>
    <mergeCell ref="AC40:AC41"/>
    <mergeCell ref="AD40:AD41"/>
    <mergeCell ref="O2:Q2"/>
    <mergeCell ref="X17:Z18"/>
    <mergeCell ref="AB13:AB14"/>
    <mergeCell ref="AC13:AC14"/>
    <mergeCell ref="AD13:AD14"/>
    <mergeCell ref="AD3:AD4"/>
    <mergeCell ref="U2:W2"/>
    <mergeCell ref="U31:W31"/>
    <mergeCell ref="U15:W16"/>
    <mergeCell ref="L2:N2"/>
    <mergeCell ref="X2:Z2"/>
    <mergeCell ref="O11:Q12"/>
    <mergeCell ref="O31:Q31"/>
    <mergeCell ref="R31:T31"/>
    <mergeCell ref="C2:E2"/>
    <mergeCell ref="F2:H2"/>
    <mergeCell ref="I2:K2"/>
    <mergeCell ref="C3:E4"/>
    <mergeCell ref="L9:N10"/>
    <mergeCell ref="R13:T14"/>
    <mergeCell ref="R2:T2"/>
    <mergeCell ref="AG15:AG16"/>
    <mergeCell ref="AE15:AE16"/>
    <mergeCell ref="AF15:AF16"/>
    <mergeCell ref="C31:E31"/>
    <mergeCell ref="F31:H31"/>
    <mergeCell ref="I31:K31"/>
    <mergeCell ref="L31:N31"/>
    <mergeCell ref="X31:Z31"/>
    <mergeCell ref="AD17:AD18"/>
    <mergeCell ref="AB44:AB45"/>
    <mergeCell ref="AC44:AC45"/>
    <mergeCell ref="AD44:AD45"/>
    <mergeCell ref="C59:E59"/>
    <mergeCell ref="F59:H59"/>
    <mergeCell ref="I59:K59"/>
    <mergeCell ref="L59:N59"/>
    <mergeCell ref="O59:Q59"/>
    <mergeCell ref="R59:T59"/>
    <mergeCell ref="U59:W59"/>
    <mergeCell ref="X59:Z59"/>
    <mergeCell ref="A60:A61"/>
    <mergeCell ref="B60:B61"/>
    <mergeCell ref="C60:E61"/>
    <mergeCell ref="AA60:AA61"/>
    <mergeCell ref="AB60:AB61"/>
    <mergeCell ref="AC60:AC61"/>
    <mergeCell ref="AD60:AD61"/>
    <mergeCell ref="AE60:AE61"/>
    <mergeCell ref="AF60:AF61"/>
    <mergeCell ref="AG60:AG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B89:AB90"/>
    <mergeCell ref="AC89:AC90"/>
    <mergeCell ref="AD89:AD90"/>
    <mergeCell ref="AE89:AE90"/>
    <mergeCell ref="AF89:AF90"/>
    <mergeCell ref="AG89:AG90"/>
    <mergeCell ref="A91:A92"/>
    <mergeCell ref="B91:B92"/>
    <mergeCell ref="F91:H92"/>
    <mergeCell ref="AA91:AA92"/>
    <mergeCell ref="AB91:AB92"/>
    <mergeCell ref="AC91:AC92"/>
    <mergeCell ref="AD91:AD92"/>
    <mergeCell ref="AE91:AE92"/>
    <mergeCell ref="AF91:AF92"/>
    <mergeCell ref="AG91:AG92"/>
    <mergeCell ref="A93:A94"/>
    <mergeCell ref="B93:B94"/>
    <mergeCell ref="I93:K94"/>
    <mergeCell ref="AA93:AA94"/>
    <mergeCell ref="AB93:AB94"/>
    <mergeCell ref="AC93:AC94"/>
    <mergeCell ref="AD93:AD94"/>
    <mergeCell ref="AE93:AE94"/>
    <mergeCell ref="AF93:AF94"/>
    <mergeCell ref="AG93:AG94"/>
    <mergeCell ref="A95:A96"/>
    <mergeCell ref="B95:B96"/>
    <mergeCell ref="L95:N96"/>
    <mergeCell ref="AA95:AA96"/>
    <mergeCell ref="AB95:AB96"/>
    <mergeCell ref="AC95:AC96"/>
    <mergeCell ref="AD95:AD96"/>
    <mergeCell ref="AE95:AE96"/>
    <mergeCell ref="AF95:AF96"/>
    <mergeCell ref="AG95:AG96"/>
    <mergeCell ref="A97:A98"/>
    <mergeCell ref="B97:B98"/>
    <mergeCell ref="O97:Q98"/>
    <mergeCell ref="AA97:AA98"/>
    <mergeCell ref="AB97:AB98"/>
    <mergeCell ref="AC97:AC98"/>
    <mergeCell ref="AD97:AD98"/>
    <mergeCell ref="AE97:AE98"/>
    <mergeCell ref="AF97:AF98"/>
    <mergeCell ref="AG97:AG98"/>
    <mergeCell ref="A99:A100"/>
    <mergeCell ref="B99:B100"/>
    <mergeCell ref="R99:T100"/>
    <mergeCell ref="AA99:AA100"/>
    <mergeCell ref="AB99:AB100"/>
    <mergeCell ref="AC99:AC100"/>
    <mergeCell ref="AD99:AD100"/>
    <mergeCell ref="AE99:AE100"/>
    <mergeCell ref="AF99:AF100"/>
    <mergeCell ref="AG99:AG100"/>
    <mergeCell ref="A101:A102"/>
    <mergeCell ref="B101:B102"/>
    <mergeCell ref="U101:W102"/>
    <mergeCell ref="AA101:AA102"/>
    <mergeCell ref="AB101:AB102"/>
    <mergeCell ref="AC101:AC102"/>
    <mergeCell ref="AD101:AD102"/>
    <mergeCell ref="AE101:AE102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D103:AD104"/>
    <mergeCell ref="AE103:AE104"/>
    <mergeCell ref="AF103:AF104"/>
    <mergeCell ref="AG103:AG104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A117:A118"/>
    <mergeCell ref="B117:B118"/>
    <mergeCell ref="C117:E118"/>
    <mergeCell ref="AA117:AA118"/>
    <mergeCell ref="AB117:AB118"/>
    <mergeCell ref="AC117:AC118"/>
    <mergeCell ref="AD117:AD118"/>
    <mergeCell ref="AE117:AE118"/>
    <mergeCell ref="AF117:AF118"/>
    <mergeCell ref="AG117:AG118"/>
    <mergeCell ref="A119:A120"/>
    <mergeCell ref="B119:B120"/>
    <mergeCell ref="F119:H120"/>
    <mergeCell ref="AA119:AA120"/>
    <mergeCell ref="AB119:AB120"/>
    <mergeCell ref="AC119:AC120"/>
    <mergeCell ref="AD119:AD120"/>
    <mergeCell ref="AE119:AE120"/>
    <mergeCell ref="AF119:AF120"/>
    <mergeCell ref="AG119:AG120"/>
    <mergeCell ref="A121:A122"/>
    <mergeCell ref="B121:B122"/>
    <mergeCell ref="I121:K122"/>
    <mergeCell ref="AA121:AA122"/>
    <mergeCell ref="AB121:AB122"/>
    <mergeCell ref="AC121:AC122"/>
    <mergeCell ref="AD121:AD122"/>
    <mergeCell ref="AE121:AE122"/>
    <mergeCell ref="AF121:AF122"/>
    <mergeCell ref="AG121:AG122"/>
    <mergeCell ref="A123:A124"/>
    <mergeCell ref="B123:B124"/>
    <mergeCell ref="L123:N124"/>
    <mergeCell ref="AA123:AA124"/>
    <mergeCell ref="AB123:AB124"/>
    <mergeCell ref="AC123:AC124"/>
    <mergeCell ref="AD123:AD124"/>
    <mergeCell ref="AE123:AE124"/>
    <mergeCell ref="AF123:AF124"/>
    <mergeCell ref="AG123:AG124"/>
    <mergeCell ref="A125:A126"/>
    <mergeCell ref="B125:B126"/>
    <mergeCell ref="O125:Q126"/>
    <mergeCell ref="AA125:AA126"/>
    <mergeCell ref="AB125:AB126"/>
    <mergeCell ref="AC125:AC126"/>
    <mergeCell ref="AD125:AD126"/>
    <mergeCell ref="AE125:AE126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129:A130"/>
    <mergeCell ref="B129:B130"/>
    <mergeCell ref="U129:W130"/>
    <mergeCell ref="AA129:AA130"/>
    <mergeCell ref="AB129:AB130"/>
    <mergeCell ref="AC129:AC130"/>
    <mergeCell ref="AD129:AD130"/>
    <mergeCell ref="AE129:AE130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D131:AD132"/>
    <mergeCell ref="AE131:AE132"/>
    <mergeCell ref="AF131:AF132"/>
    <mergeCell ref="AG131:AG132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146:A147"/>
    <mergeCell ref="B146:B147"/>
    <mergeCell ref="C146:E147"/>
    <mergeCell ref="AA146:AA147"/>
    <mergeCell ref="AB146:AB147"/>
    <mergeCell ref="AC146:AC147"/>
    <mergeCell ref="AD146:AD147"/>
    <mergeCell ref="AE146:AE147"/>
    <mergeCell ref="AF146:AF147"/>
    <mergeCell ref="AG146:AG147"/>
    <mergeCell ref="A148:A149"/>
    <mergeCell ref="B148:B149"/>
    <mergeCell ref="F148:H149"/>
    <mergeCell ref="AA148:AA149"/>
    <mergeCell ref="AB148:AB149"/>
    <mergeCell ref="AC148:AC149"/>
    <mergeCell ref="AD148:AD149"/>
    <mergeCell ref="AE148:AE149"/>
    <mergeCell ref="AF148:AF149"/>
    <mergeCell ref="AG148:AG149"/>
    <mergeCell ref="A150:A151"/>
    <mergeCell ref="B150:B151"/>
    <mergeCell ref="I150:K151"/>
    <mergeCell ref="AA150:AA151"/>
    <mergeCell ref="AB150:AB151"/>
    <mergeCell ref="AC150:AC151"/>
    <mergeCell ref="AD150:AD151"/>
    <mergeCell ref="AE150:AE151"/>
    <mergeCell ref="AF150:AF151"/>
    <mergeCell ref="AG150:AG151"/>
    <mergeCell ref="A152:A153"/>
    <mergeCell ref="B152:B153"/>
    <mergeCell ref="L152:N153"/>
    <mergeCell ref="AA152:AA153"/>
    <mergeCell ref="AB152:AB153"/>
    <mergeCell ref="AC152:AC153"/>
    <mergeCell ref="AD152:AD153"/>
    <mergeCell ref="AE152:AE153"/>
    <mergeCell ref="AF152:AF153"/>
    <mergeCell ref="AG152:AG153"/>
    <mergeCell ref="A154:A155"/>
    <mergeCell ref="B154:B155"/>
    <mergeCell ref="O154:Q155"/>
    <mergeCell ref="AA154:AA155"/>
    <mergeCell ref="AB154:AB155"/>
    <mergeCell ref="AC154:AC155"/>
    <mergeCell ref="AD154:AD155"/>
    <mergeCell ref="AE154:AE155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158:A159"/>
    <mergeCell ref="B158:B159"/>
    <mergeCell ref="U158:W159"/>
    <mergeCell ref="AA158:AA159"/>
    <mergeCell ref="AB158:AB159"/>
    <mergeCell ref="AC158:AC159"/>
    <mergeCell ref="AD158:AD159"/>
    <mergeCell ref="AE158:AE159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D160:AD161"/>
    <mergeCell ref="AE160:AE161"/>
    <mergeCell ref="AF160:AF161"/>
    <mergeCell ref="AG160:AG161"/>
    <mergeCell ref="C173:E173"/>
    <mergeCell ref="F173:H173"/>
    <mergeCell ref="I173:K173"/>
    <mergeCell ref="L173:N173"/>
    <mergeCell ref="O173:Q173"/>
    <mergeCell ref="R173:T173"/>
    <mergeCell ref="U173:W173"/>
    <mergeCell ref="X173:Z173"/>
    <mergeCell ref="A174:A175"/>
    <mergeCell ref="B174:B175"/>
    <mergeCell ref="C174:E175"/>
    <mergeCell ref="AA174:AA175"/>
    <mergeCell ref="AB174:AB175"/>
    <mergeCell ref="AC174:AC175"/>
    <mergeCell ref="AD174:AD175"/>
    <mergeCell ref="AE174:AE175"/>
    <mergeCell ref="AF174:AF175"/>
    <mergeCell ref="AG174:AG175"/>
    <mergeCell ref="A176:A177"/>
    <mergeCell ref="B176:B177"/>
    <mergeCell ref="F176:H177"/>
    <mergeCell ref="AA176:AA177"/>
    <mergeCell ref="AB176:AB177"/>
    <mergeCell ref="AC176:AC177"/>
    <mergeCell ref="AD176:AD177"/>
    <mergeCell ref="AE176:AE177"/>
    <mergeCell ref="AF176:AF177"/>
    <mergeCell ref="AG176:AG177"/>
    <mergeCell ref="A178:A179"/>
    <mergeCell ref="B178:B179"/>
    <mergeCell ref="I178:K179"/>
    <mergeCell ref="AA178:AA179"/>
    <mergeCell ref="AB178:AB179"/>
    <mergeCell ref="AC178:AC179"/>
    <mergeCell ref="AD178:AD179"/>
    <mergeCell ref="AE178:AE179"/>
    <mergeCell ref="AF178:AF179"/>
    <mergeCell ref="AG178:AG179"/>
    <mergeCell ref="A180:A181"/>
    <mergeCell ref="B180:B181"/>
    <mergeCell ref="L180:N181"/>
    <mergeCell ref="AA180:AA181"/>
    <mergeCell ref="AB180:AB181"/>
    <mergeCell ref="AC180:AC181"/>
    <mergeCell ref="AD180:AD181"/>
    <mergeCell ref="AE180:AE181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D182:AD183"/>
    <mergeCell ref="AE182:AE183"/>
    <mergeCell ref="AF182:AF183"/>
    <mergeCell ref="AG182:AG183"/>
    <mergeCell ref="A184:A185"/>
    <mergeCell ref="B184:B185"/>
    <mergeCell ref="R184:T185"/>
    <mergeCell ref="AA184:AA185"/>
    <mergeCell ref="AB184:AB185"/>
    <mergeCell ref="AC184:AC185"/>
    <mergeCell ref="AD184:AD185"/>
    <mergeCell ref="AE184:AE185"/>
    <mergeCell ref="AF184:AF185"/>
    <mergeCell ref="AG184:AG185"/>
    <mergeCell ref="A186:A187"/>
    <mergeCell ref="B186:B187"/>
    <mergeCell ref="U186:W187"/>
    <mergeCell ref="AA186:AA187"/>
    <mergeCell ref="AB186:AB187"/>
    <mergeCell ref="AC186:AC187"/>
    <mergeCell ref="AD186:AD187"/>
    <mergeCell ref="AE186:AE187"/>
    <mergeCell ref="AF186:AF187"/>
    <mergeCell ref="AG186:AG187"/>
    <mergeCell ref="A188:A189"/>
    <mergeCell ref="B188:B189"/>
    <mergeCell ref="X188:Z189"/>
    <mergeCell ref="AA188:AA189"/>
    <mergeCell ref="AB188:AB189"/>
    <mergeCell ref="AC188:AC189"/>
    <mergeCell ref="AD188:AD189"/>
    <mergeCell ref="AE188:AE189"/>
    <mergeCell ref="AF188:AF189"/>
    <mergeCell ref="AG188:AG189"/>
    <mergeCell ref="C202:E202"/>
    <mergeCell ref="F202:H202"/>
    <mergeCell ref="I202:K202"/>
    <mergeCell ref="L202:N202"/>
    <mergeCell ref="O202:Q202"/>
    <mergeCell ref="R202:T202"/>
    <mergeCell ref="U202:W202"/>
    <mergeCell ref="X202:Z202"/>
    <mergeCell ref="A203:A204"/>
    <mergeCell ref="B203:B204"/>
    <mergeCell ref="C203:E204"/>
    <mergeCell ref="AA203:AA204"/>
    <mergeCell ref="AB203:AB204"/>
    <mergeCell ref="AC203:AC204"/>
    <mergeCell ref="AD203:AD204"/>
    <mergeCell ref="AE203:AE204"/>
    <mergeCell ref="AF203:AF204"/>
    <mergeCell ref="AG203:AG204"/>
    <mergeCell ref="A205:A206"/>
    <mergeCell ref="B205:B206"/>
    <mergeCell ref="F205:H206"/>
    <mergeCell ref="AA205:AA206"/>
    <mergeCell ref="AB205:AB206"/>
    <mergeCell ref="AC205:AC206"/>
    <mergeCell ref="AD205:AD206"/>
    <mergeCell ref="AE205:AE206"/>
    <mergeCell ref="AF205:AF206"/>
    <mergeCell ref="AG205:AG206"/>
    <mergeCell ref="A207:A208"/>
    <mergeCell ref="B207:B208"/>
    <mergeCell ref="I207:K208"/>
    <mergeCell ref="AA207:AA208"/>
    <mergeCell ref="AB207:AB208"/>
    <mergeCell ref="AC207:AC208"/>
    <mergeCell ref="AD207:AD208"/>
    <mergeCell ref="AE207:AE208"/>
    <mergeCell ref="AF207:AF208"/>
    <mergeCell ref="AG207:AG208"/>
    <mergeCell ref="A209:A210"/>
    <mergeCell ref="B209:B210"/>
    <mergeCell ref="L209:N210"/>
    <mergeCell ref="AA209:AA210"/>
    <mergeCell ref="AB209:AB210"/>
    <mergeCell ref="AC209:AC210"/>
    <mergeCell ref="AD209:AD210"/>
    <mergeCell ref="AE209:AE210"/>
    <mergeCell ref="AF209:AF210"/>
    <mergeCell ref="AG209:AG210"/>
    <mergeCell ref="A211:A212"/>
    <mergeCell ref="B211:B212"/>
    <mergeCell ref="O211:Q212"/>
    <mergeCell ref="AA211:AA212"/>
    <mergeCell ref="AB211:AB212"/>
    <mergeCell ref="AC211:AC212"/>
    <mergeCell ref="AD211:AD212"/>
    <mergeCell ref="AE211:AE212"/>
    <mergeCell ref="AF211:AF212"/>
    <mergeCell ref="AG211:AG212"/>
    <mergeCell ref="A213:A214"/>
    <mergeCell ref="B213:B214"/>
    <mergeCell ref="R213:T214"/>
    <mergeCell ref="AA213:AA214"/>
    <mergeCell ref="AB213:AB214"/>
    <mergeCell ref="AC213:AC214"/>
    <mergeCell ref="A215:A216"/>
    <mergeCell ref="B215:B216"/>
    <mergeCell ref="U215:W216"/>
    <mergeCell ref="AA215:AA216"/>
    <mergeCell ref="AB215:AB216"/>
    <mergeCell ref="AC215:AC216"/>
    <mergeCell ref="AD213:AD214"/>
    <mergeCell ref="AE213:AE214"/>
    <mergeCell ref="AD215:AD216"/>
    <mergeCell ref="AE215:AE216"/>
    <mergeCell ref="AF213:AF214"/>
    <mergeCell ref="AG213:AG214"/>
    <mergeCell ref="AF215:AF216"/>
    <mergeCell ref="AG215:AG216"/>
    <mergeCell ref="A217:A218"/>
    <mergeCell ref="B217:B218"/>
    <mergeCell ref="X217:Z218"/>
    <mergeCell ref="AA217:AA218"/>
    <mergeCell ref="AF217:AF218"/>
    <mergeCell ref="AG217:AG218"/>
    <mergeCell ref="AB217:AB218"/>
    <mergeCell ref="AC217:AC218"/>
    <mergeCell ref="AD217:AD218"/>
    <mergeCell ref="AE217:AE218"/>
  </mergeCells>
  <printOptions/>
  <pageMargins left="0" right="0" top="1.1811023622047245" bottom="0" header="0.5118110236220472" footer="0.5118110236220472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3"/>
  <sheetViews>
    <sheetView zoomScale="75" zoomScaleNormal="75" zoomScalePageLayoutView="0" workbookViewId="0" topLeftCell="A108">
      <selection activeCell="K147" sqref="K147"/>
    </sheetView>
  </sheetViews>
  <sheetFormatPr defaultColWidth="9.00390625" defaultRowHeight="13.5"/>
  <cols>
    <col min="1" max="1" width="5.625" style="5" customWidth="1"/>
    <col min="2" max="2" width="11.75390625" style="5" customWidth="1"/>
    <col min="3" max="3" width="5.625" style="5" customWidth="1"/>
    <col min="4" max="4" width="11.75390625" style="5" customWidth="1"/>
    <col min="5" max="5" width="5.625" style="5" customWidth="1"/>
    <col min="6" max="6" width="11.75390625" style="5" customWidth="1"/>
    <col min="7" max="7" width="5.625" style="5" customWidth="1"/>
    <col min="8" max="8" width="11.75390625" style="5" customWidth="1"/>
    <col min="9" max="9" width="5.625" style="5" customWidth="1"/>
    <col min="10" max="10" width="11.75390625" style="5" customWidth="1"/>
    <col min="11" max="11" width="5.625" style="5" customWidth="1"/>
    <col min="12" max="12" width="11.75390625" style="5" customWidth="1"/>
    <col min="13" max="16384" width="9.00390625" style="5" customWidth="1"/>
  </cols>
  <sheetData>
    <row r="2" ht="19.5" customHeight="1">
      <c r="A2" s="20" t="s">
        <v>71</v>
      </c>
    </row>
    <row r="3" spans="1:12" ht="13.5" customHeight="1">
      <c r="A3" s="6">
        <v>1</v>
      </c>
      <c r="B3" s="29" t="str">
        <f>IF(A3="","",VLOOKUP(A3,データ２!$A$2:$B$144,2))</f>
        <v>大雲寺スターズ</v>
      </c>
      <c r="C3" s="6">
        <v>2</v>
      </c>
      <c r="D3" s="29" t="str">
        <f>IF(C3="","",VLOOKUP(C3,データ２!$A$2:$B$144,2))</f>
        <v>怒涛ジャガーズ</v>
      </c>
      <c r="E3" s="6">
        <v>1</v>
      </c>
      <c r="F3" s="29" t="str">
        <f>IF(E3="","",VLOOKUP(E3,データ２!$A$2:$B$144,2))</f>
        <v>大雲寺スターズ</v>
      </c>
      <c r="G3" s="6">
        <v>5</v>
      </c>
      <c r="H3" s="29" t="str">
        <f>IF(G3="","",VLOOKUP(G3,データ２!$A$2:$B$144,2))</f>
        <v>不動パイレーツ</v>
      </c>
      <c r="I3" s="6">
        <v>4</v>
      </c>
      <c r="J3" s="29" t="str">
        <f>IF(I3="","",VLOOKUP(I3,データ２!$A$2:$B$144,2))</f>
        <v>菊坂ファイヤーズ</v>
      </c>
      <c r="K3" s="6">
        <v>5</v>
      </c>
      <c r="L3" s="29" t="str">
        <f>IF(K3="","",VLOOKUP(K3,データ２!$A$2:$B$144,2))</f>
        <v>不動パイレーツ</v>
      </c>
    </row>
    <row r="4" spans="1:12" ht="13.5" customHeight="1">
      <c r="A4" s="18" t="s">
        <v>3</v>
      </c>
      <c r="B4" s="30"/>
      <c r="C4" s="18" t="s">
        <v>13</v>
      </c>
      <c r="D4" s="30"/>
      <c r="E4" s="18" t="s">
        <v>4</v>
      </c>
      <c r="F4" s="30"/>
      <c r="G4" s="18" t="s">
        <v>41</v>
      </c>
      <c r="H4" s="30"/>
      <c r="I4" s="18" t="s">
        <v>46</v>
      </c>
      <c r="J4" s="30"/>
      <c r="K4" s="18" t="s">
        <v>61</v>
      </c>
      <c r="L4" s="30"/>
    </row>
    <row r="5" spans="1:12" ht="13.5" customHeight="1">
      <c r="A5" s="7">
        <v>8</v>
      </c>
      <c r="B5" s="31" t="str">
        <f>IF(A5="","",VLOOKUP(A5,データ２!$A$2:$B$144,2))</f>
        <v>フレール</v>
      </c>
      <c r="C5" s="7">
        <v>6</v>
      </c>
      <c r="D5" s="31" t="str">
        <f>IF(C5="","",VLOOKUP(C5,データ２!$A$2:$B$144,2))</f>
        <v>大塚スネイクス</v>
      </c>
      <c r="E5" s="7">
        <v>3</v>
      </c>
      <c r="F5" s="31" t="str">
        <f>IF(E5="","",VLOOKUP(E5,データ２!$A$2:$B$144,2))</f>
        <v>中央バンディーズ</v>
      </c>
      <c r="G5" s="7">
        <v>8</v>
      </c>
      <c r="H5" s="31" t="str">
        <f>IF(G5="","",VLOOKUP(G5,データ２!$A$2:$B$144,2))</f>
        <v>フレール</v>
      </c>
      <c r="I5" s="7">
        <v>7</v>
      </c>
      <c r="J5" s="31" t="str">
        <f>IF(I5="","",VLOOKUP(I5,データ２!$A$2:$B$144,2))</f>
        <v>山野Ｒイーグルス</v>
      </c>
      <c r="K5" s="7">
        <v>7</v>
      </c>
      <c r="L5" s="31" t="str">
        <f>IF(K5="","",VLOOKUP(K5,データ２!$A$2:$B$144,2))</f>
        <v>山野Ｒイーグルス</v>
      </c>
    </row>
    <row r="6" spans="1:12" ht="13.5" customHeight="1">
      <c r="A6" s="6">
        <v>2</v>
      </c>
      <c r="B6" s="29" t="str">
        <f>IF(A6="","",VLOOKUP(A6,データ２!$A$2:$B$144,2))</f>
        <v>怒涛ジャガーズ</v>
      </c>
      <c r="C6" s="6">
        <v>3</v>
      </c>
      <c r="D6" s="29" t="str">
        <f>IF(C6="","",VLOOKUP(C6,データ２!$A$2:$B$144,2))</f>
        <v>中央バンディーズ</v>
      </c>
      <c r="E6" s="6">
        <v>6</v>
      </c>
      <c r="F6" s="29" t="str">
        <f>IF(E6="","",VLOOKUP(E6,データ２!$A$2:$B$144,2))</f>
        <v>大塚スネイクス</v>
      </c>
      <c r="G6" s="6">
        <v>6</v>
      </c>
      <c r="H6" s="29" t="str">
        <f>IF(G6="","",VLOOKUP(G6,データ２!$A$2:$B$144,2))</f>
        <v>大塚スネイクス</v>
      </c>
      <c r="I6" s="6">
        <v>5</v>
      </c>
      <c r="J6" s="29" t="str">
        <f>IF(I6="","",VLOOKUP(I6,データ２!$A$2:$B$144,2))</f>
        <v>不動パイレーツ</v>
      </c>
      <c r="K6" s="6">
        <v>1</v>
      </c>
      <c r="L6" s="29" t="str">
        <f>IF(K6="","",VLOOKUP(K6,データ２!$A$2:$B$144,2))</f>
        <v>大雲寺スターズ</v>
      </c>
    </row>
    <row r="7" spans="1:12" ht="13.5" customHeight="1">
      <c r="A7" s="18" t="s">
        <v>5</v>
      </c>
      <c r="B7" s="30"/>
      <c r="C7" s="18" t="s">
        <v>14</v>
      </c>
      <c r="D7" s="30"/>
      <c r="E7" s="18" t="s">
        <v>6</v>
      </c>
      <c r="F7" s="30"/>
      <c r="G7" s="18" t="s">
        <v>42</v>
      </c>
      <c r="H7" s="30"/>
      <c r="I7" s="18" t="s">
        <v>57</v>
      </c>
      <c r="J7" s="30"/>
      <c r="K7" s="18" t="s">
        <v>62</v>
      </c>
      <c r="L7" s="30"/>
    </row>
    <row r="8" spans="1:12" ht="13.5" customHeight="1">
      <c r="A8" s="7">
        <v>7</v>
      </c>
      <c r="B8" s="31" t="str">
        <f>IF(A8="","",VLOOKUP(A8,データ２!$A$2:$B$144,2))</f>
        <v>山野Ｒイーグルス</v>
      </c>
      <c r="C8" s="7">
        <v>5</v>
      </c>
      <c r="D8" s="31" t="str">
        <f>IF(C8="","",VLOOKUP(C8,データ２!$A$2:$B$144,2))</f>
        <v>不動パイレーツ</v>
      </c>
      <c r="E8" s="7">
        <v>8</v>
      </c>
      <c r="F8" s="31" t="str">
        <f>IF(E8="","",VLOOKUP(E8,データ２!$A$2:$B$144,2))</f>
        <v>フレール</v>
      </c>
      <c r="G8" s="7">
        <v>7</v>
      </c>
      <c r="H8" s="31" t="str">
        <f>IF(G8="","",VLOOKUP(G8,データ２!$A$2:$B$144,2))</f>
        <v>山野Ｒイーグルス</v>
      </c>
      <c r="I8" s="7">
        <v>6</v>
      </c>
      <c r="J8" s="31" t="str">
        <f>IF(I8="","",VLOOKUP(I8,データ２!$A$2:$B$144,2))</f>
        <v>大塚スネイクス</v>
      </c>
      <c r="K8" s="7">
        <v>2</v>
      </c>
      <c r="L8" s="31" t="str">
        <f>IF(K8="","",VLOOKUP(K8,データ２!$A$2:$B$144,2))</f>
        <v>怒涛ジャガーズ</v>
      </c>
    </row>
    <row r="9" spans="1:12" ht="13.5" customHeight="1">
      <c r="A9" s="6">
        <v>3</v>
      </c>
      <c r="B9" s="29" t="str">
        <f>IF(A9="","",VLOOKUP(A9,データ２!$A$2:$B$144,2))</f>
        <v>中央バンディーズ</v>
      </c>
      <c r="C9" s="6">
        <v>2</v>
      </c>
      <c r="D9" s="29" t="str">
        <f>IF(C9="","",VLOOKUP(C9,データ２!$A$2:$B$144,2))</f>
        <v>怒涛ジャガーズ</v>
      </c>
      <c r="E9" s="6">
        <v>1</v>
      </c>
      <c r="F9" s="29" t="str">
        <f>IF(E9="","",VLOOKUP(E9,データ２!$A$2:$B$144,2))</f>
        <v>大雲寺スターズ</v>
      </c>
      <c r="G9" s="6">
        <v>1</v>
      </c>
      <c r="H9" s="29" t="str">
        <f>IF(G9="","",VLOOKUP(G9,データ２!$A$2:$B$144,2))</f>
        <v>大雲寺スターズ</v>
      </c>
      <c r="I9" s="6">
        <v>1</v>
      </c>
      <c r="J9" s="29" t="str">
        <f>IF(I9="","",VLOOKUP(I9,データ２!$A$2:$B$144,2))</f>
        <v>大雲寺スターズ</v>
      </c>
      <c r="K9" s="6">
        <v>7</v>
      </c>
      <c r="L9" s="29" t="str">
        <f>IF(K9="","",VLOOKUP(K9,データ２!$A$2:$B$144,2))</f>
        <v>山野Ｒイーグルス</v>
      </c>
    </row>
    <row r="10" spans="1:12" ht="13.5" customHeight="1">
      <c r="A10" s="18" t="s">
        <v>7</v>
      </c>
      <c r="B10" s="30"/>
      <c r="C10" s="18" t="s">
        <v>15</v>
      </c>
      <c r="D10" s="30"/>
      <c r="E10" s="18" t="s">
        <v>8</v>
      </c>
      <c r="F10" s="30"/>
      <c r="G10" s="18" t="s">
        <v>43</v>
      </c>
      <c r="H10" s="30"/>
      <c r="I10" s="18" t="s">
        <v>58</v>
      </c>
      <c r="J10" s="30"/>
      <c r="K10" s="18" t="s">
        <v>63</v>
      </c>
      <c r="L10" s="30"/>
    </row>
    <row r="11" spans="1:12" ht="13.5" customHeight="1">
      <c r="A11" s="7">
        <v>6</v>
      </c>
      <c r="B11" s="31" t="str">
        <f>IF(A11="","",VLOOKUP(A11,データ２!$A$2:$B$144,2))</f>
        <v>大塚スネイクス</v>
      </c>
      <c r="C11" s="7">
        <v>8</v>
      </c>
      <c r="D11" s="31" t="str">
        <f>IF(C11="","",VLOOKUP(C11,データ２!$A$2:$B$144,2))</f>
        <v>フレール</v>
      </c>
      <c r="E11" s="7">
        <v>6</v>
      </c>
      <c r="F11" s="31" t="str">
        <f>IF(E11="","",VLOOKUP(E11,データ２!$A$2:$B$144,2))</f>
        <v>大塚スネイクス</v>
      </c>
      <c r="G11" s="7">
        <v>5</v>
      </c>
      <c r="H11" s="31" t="str">
        <f>IF(G11="","",VLOOKUP(G11,データ２!$A$2:$B$144,2))</f>
        <v>不動パイレーツ</v>
      </c>
      <c r="I11" s="7">
        <v>4</v>
      </c>
      <c r="J11" s="31" t="str">
        <f>IF(I11="","",VLOOKUP(I11,データ２!$A$2:$B$144,2))</f>
        <v>菊坂ファイヤーズ</v>
      </c>
      <c r="K11" s="7">
        <v>8</v>
      </c>
      <c r="L11" s="31" t="str">
        <f>IF(K11="","",VLOOKUP(K11,データ２!$A$2:$B$144,2))</f>
        <v>フレール</v>
      </c>
    </row>
    <row r="12" spans="1:11" ht="13.5" customHeight="1">
      <c r="A12" s="6">
        <v>4</v>
      </c>
      <c r="B12" s="29" t="str">
        <f>IF(A12="","",VLOOKUP(A12,データ２!$A$2:$B$144,2))</f>
        <v>菊坂ファイヤーズ</v>
      </c>
      <c r="C12" s="6">
        <v>3</v>
      </c>
      <c r="D12" s="29" t="str">
        <f>IF(C12="","",VLOOKUP(C12,データ２!$A$2:$B$144,2))</f>
        <v>中央バンディーズ</v>
      </c>
      <c r="E12" s="6">
        <v>2</v>
      </c>
      <c r="F12" s="29" t="str">
        <f>IF(E12="","",VLOOKUP(E12,データ２!$A$2:$B$144,2))</f>
        <v>怒涛ジャガーズ</v>
      </c>
      <c r="G12" s="6">
        <v>2</v>
      </c>
      <c r="H12" s="29" t="str">
        <f>IF(G12="","",VLOOKUP(G12,データ２!$A$2:$B$144,2))</f>
        <v>怒涛ジャガーズ</v>
      </c>
      <c r="I12" s="6">
        <v>2</v>
      </c>
      <c r="J12" s="29" t="str">
        <f>IF(I12="","",VLOOKUP(I12,データ２!$A$2:$B$144,2))</f>
        <v>怒涛ジャガーズ</v>
      </c>
      <c r="K12" s="6"/>
    </row>
    <row r="13" spans="1:10" ht="13.5" customHeight="1">
      <c r="A13" s="18" t="s">
        <v>9</v>
      </c>
      <c r="B13" s="30"/>
      <c r="C13" s="18" t="s">
        <v>16</v>
      </c>
      <c r="D13" s="30"/>
      <c r="E13" s="18" t="s">
        <v>10</v>
      </c>
      <c r="F13" s="30"/>
      <c r="G13" s="18" t="s">
        <v>44</v>
      </c>
      <c r="H13" s="30"/>
      <c r="I13" s="18" t="s">
        <v>59</v>
      </c>
      <c r="J13" s="30"/>
    </row>
    <row r="14" spans="1:10" ht="13.5" customHeight="1">
      <c r="A14" s="7">
        <v>5</v>
      </c>
      <c r="B14" s="31" t="str">
        <f>IF(A14="","",VLOOKUP(A14,データ２!$A$2:$B$144,2))</f>
        <v>不動パイレーツ</v>
      </c>
      <c r="C14" s="7">
        <v>7</v>
      </c>
      <c r="D14" s="31" t="str">
        <f>IF(C14="","",VLOOKUP(C14,データ２!$A$2:$B$144,2))</f>
        <v>山野Ｒイーグルス</v>
      </c>
      <c r="E14" s="7">
        <v>5</v>
      </c>
      <c r="F14" s="31" t="str">
        <f>IF(E14="","",VLOOKUP(E14,データ２!$A$2:$B$144,2))</f>
        <v>不動パイレーツ</v>
      </c>
      <c r="G14" s="7">
        <v>4</v>
      </c>
      <c r="H14" s="31" t="str">
        <f>IF(G14="","",VLOOKUP(G14,データ２!$A$2:$B$144,2))</f>
        <v>菊坂ファイヤーズ</v>
      </c>
      <c r="I14" s="7">
        <v>3</v>
      </c>
      <c r="J14" s="31" t="str">
        <f>IF(I14="","",VLOOKUP(I14,データ２!$A$2:$B$144,2))</f>
        <v>中央バンディーズ</v>
      </c>
    </row>
    <row r="15" spans="1:10" ht="13.5" customHeight="1">
      <c r="A15" s="6">
        <v>1</v>
      </c>
      <c r="B15" s="29" t="str">
        <f>IF(A15="","",VLOOKUP(A15,データ２!$A$2:$B$144,2))</f>
        <v>大雲寺スターズ</v>
      </c>
      <c r="C15" s="6">
        <v>4</v>
      </c>
      <c r="D15" s="29" t="str">
        <f>IF(C15="","",VLOOKUP(C15,データ２!$A$2:$B$144,2))</f>
        <v>菊坂ファイヤーズ</v>
      </c>
      <c r="E15" s="6">
        <v>3</v>
      </c>
      <c r="F15" s="29" t="str">
        <f>IF(E15="","",VLOOKUP(E15,データ２!$A$2:$B$144,2))</f>
        <v>中央バンディーズ</v>
      </c>
      <c r="G15" s="6">
        <v>3</v>
      </c>
      <c r="H15" s="29" t="str">
        <f>IF(G15="","",VLOOKUP(G15,データ２!$A$2:$B$144,2))</f>
        <v>中央バンディーズ</v>
      </c>
      <c r="I15" s="6">
        <v>4</v>
      </c>
      <c r="J15" s="29" t="str">
        <f>IF(I15="","",VLOOKUP(I15,データ２!$A$2:$B$144,2))</f>
        <v>菊坂ファイヤーズ</v>
      </c>
    </row>
    <row r="16" spans="1:10" ht="13.5" customHeight="1">
      <c r="A16" s="18" t="s">
        <v>11</v>
      </c>
      <c r="B16" s="30"/>
      <c r="C16" s="18" t="s">
        <v>17</v>
      </c>
      <c r="D16" s="30"/>
      <c r="E16" s="18" t="s">
        <v>12</v>
      </c>
      <c r="F16" s="30"/>
      <c r="G16" s="18" t="s">
        <v>45</v>
      </c>
      <c r="H16" s="30"/>
      <c r="I16" s="18" t="s">
        <v>60</v>
      </c>
      <c r="J16" s="30"/>
    </row>
    <row r="17" spans="1:10" ht="13.5" customHeight="1">
      <c r="A17" s="7">
        <v>7</v>
      </c>
      <c r="B17" s="31" t="str">
        <f>IF(A17="","",VLOOKUP(A17,データ２!$A$2:$B$144,2))</f>
        <v>山野Ｒイーグルス</v>
      </c>
      <c r="C17" s="7">
        <v>6</v>
      </c>
      <c r="D17" s="31" t="str">
        <f>IF(C17="","",VLOOKUP(C17,データ２!$A$2:$B$144,2))</f>
        <v>大塚スネイクス</v>
      </c>
      <c r="E17" s="7">
        <v>4</v>
      </c>
      <c r="F17" s="31" t="str">
        <f>IF(E17="","",VLOOKUP(E17,データ２!$A$2:$B$144,2))</f>
        <v>菊坂ファイヤーズ</v>
      </c>
      <c r="G17" s="7">
        <v>8</v>
      </c>
      <c r="H17" s="31" t="str">
        <f>IF(G17="","",VLOOKUP(G17,データ２!$A$2:$B$144,2))</f>
        <v>フレール</v>
      </c>
      <c r="I17" s="7">
        <v>8</v>
      </c>
      <c r="J17" s="31" t="str">
        <f>IF(I17="","",VLOOKUP(I17,データ２!$A$2:$B$144,2))</f>
        <v>フレール</v>
      </c>
    </row>
    <row r="18" spans="6:10" ht="13.5" customHeight="1">
      <c r="F18" s="32"/>
      <c r="H18" s="32"/>
      <c r="J18" s="32"/>
    </row>
    <row r="19" spans="1:10" ht="19.5" customHeight="1">
      <c r="A19" s="20" t="s">
        <v>72</v>
      </c>
      <c r="F19" s="32"/>
      <c r="H19" s="32"/>
      <c r="J19" s="32"/>
    </row>
    <row r="20" spans="1:12" ht="13.5" customHeight="1">
      <c r="A20" s="6">
        <f>+A3+8</f>
        <v>9</v>
      </c>
      <c r="B20" s="29" t="str">
        <f>IF(A20="","",VLOOKUP(A20,データ２!$A$2:$B$144,2))</f>
        <v>番町エンジェルス</v>
      </c>
      <c r="C20" s="6">
        <f>+C3+8</f>
        <v>10</v>
      </c>
      <c r="D20" s="29" t="str">
        <f>IF(C20="","",VLOOKUP(C20,データ２!$A$2:$B$144,2))</f>
        <v>アヤメＪｒ</v>
      </c>
      <c r="E20" s="6">
        <f>+E3+8</f>
        <v>9</v>
      </c>
      <c r="F20" s="29" t="str">
        <f>IF(E20="","",VLOOKUP(E20,データ２!$A$2:$B$144,2))</f>
        <v>番町エンジェルス</v>
      </c>
      <c r="G20" s="6">
        <f>+G3+8</f>
        <v>13</v>
      </c>
      <c r="H20" s="29" t="str">
        <f>IF(G20="","",VLOOKUP(G20,データ２!$A$2:$B$144,2))</f>
        <v>光が丘コメッツ</v>
      </c>
      <c r="I20" s="6">
        <f>+I3+8</f>
        <v>12</v>
      </c>
      <c r="J20" s="29" t="str">
        <f>IF(I20="","",VLOOKUP(I20,データ２!$A$2:$B$144,2))</f>
        <v>入谷レッズ</v>
      </c>
      <c r="K20" s="6">
        <f>+K3+8</f>
        <v>13</v>
      </c>
      <c r="L20" s="29" t="str">
        <f>IF(K20="","",VLOOKUP(K20,データ２!$A$2:$B$144,2))</f>
        <v>光が丘コメッツ</v>
      </c>
    </row>
    <row r="21" spans="1:12" ht="13.5" customHeight="1">
      <c r="A21" s="18" t="s">
        <v>26</v>
      </c>
      <c r="B21" s="30"/>
      <c r="C21" s="18" t="s">
        <v>27</v>
      </c>
      <c r="D21" s="30"/>
      <c r="E21" s="18" t="s">
        <v>28</v>
      </c>
      <c r="F21" s="30"/>
      <c r="G21" s="18" t="s">
        <v>47</v>
      </c>
      <c r="H21" s="30"/>
      <c r="I21" s="18" t="s">
        <v>52</v>
      </c>
      <c r="J21" s="30"/>
      <c r="K21" s="18" t="s">
        <v>68</v>
      </c>
      <c r="L21" s="30"/>
    </row>
    <row r="22" spans="1:12" ht="13.5" customHeight="1">
      <c r="A22" s="7">
        <f>+A5+8</f>
        <v>16</v>
      </c>
      <c r="B22" s="31" t="str">
        <f>IF(A22="","",VLOOKUP(A22,データ２!$A$2:$B$144,2))</f>
        <v>駒込チャイルド</v>
      </c>
      <c r="C22" s="7">
        <f>+C5+8</f>
        <v>14</v>
      </c>
      <c r="D22" s="31" t="str">
        <f>IF(C22="","",VLOOKUP(C22,データ２!$A$2:$B$144,2))</f>
        <v>池雪ジュニアＳ</v>
      </c>
      <c r="E22" s="7">
        <f>+E5+8</f>
        <v>11</v>
      </c>
      <c r="F22" s="31" t="str">
        <f>IF(E22="","",VLOOKUP(E22,データ２!$A$2:$B$144,2))</f>
        <v>八潮ドリームキッズ</v>
      </c>
      <c r="G22" s="7">
        <f>+G5+8</f>
        <v>16</v>
      </c>
      <c r="H22" s="31" t="str">
        <f>IF(G22="","",VLOOKUP(G22,データ２!$A$2:$B$144,2))</f>
        <v>駒込チャイルド</v>
      </c>
      <c r="I22" s="7">
        <f>+I5+8</f>
        <v>15</v>
      </c>
      <c r="J22" s="31" t="str">
        <f>IF(I22="","",VLOOKUP(I22,データ２!$A$2:$B$144,2))</f>
        <v>中目黒イーグルス</v>
      </c>
      <c r="K22" s="7">
        <f>+K5+8</f>
        <v>15</v>
      </c>
      <c r="L22" s="31" t="str">
        <f>IF(K22="","",VLOOKUP(K22,データ２!$A$2:$B$144,2))</f>
        <v>中目黒イーグルス</v>
      </c>
    </row>
    <row r="23" spans="1:12" ht="13.5" customHeight="1">
      <c r="A23" s="6">
        <f>+A6+8</f>
        <v>10</v>
      </c>
      <c r="B23" s="29" t="str">
        <f>IF(A23="","",VLOOKUP(A23,データ２!$A$2:$B$144,2))</f>
        <v>アヤメＪｒ</v>
      </c>
      <c r="C23" s="6">
        <f>+C6+8</f>
        <v>11</v>
      </c>
      <c r="D23" s="29" t="str">
        <f>IF(C23="","",VLOOKUP(C23,データ２!$A$2:$B$144,2))</f>
        <v>八潮ドリームキッズ</v>
      </c>
      <c r="E23" s="6">
        <f>+E6+8</f>
        <v>14</v>
      </c>
      <c r="F23" s="29" t="str">
        <f>IF(E23="","",VLOOKUP(E23,データ２!$A$2:$B$144,2))</f>
        <v>池雪ジュニアＳ</v>
      </c>
      <c r="G23" s="6">
        <f>+G6+8</f>
        <v>14</v>
      </c>
      <c r="H23" s="29" t="str">
        <f>IF(G23="","",VLOOKUP(G23,データ２!$A$2:$B$144,2))</f>
        <v>池雪ジュニアＳ</v>
      </c>
      <c r="I23" s="6">
        <f>+I6+8</f>
        <v>13</v>
      </c>
      <c r="J23" s="29" t="str">
        <f>IF(I23="","",VLOOKUP(I23,データ２!$A$2:$B$144,2))</f>
        <v>光が丘コメッツ</v>
      </c>
      <c r="K23" s="6">
        <f>+K6+8</f>
        <v>9</v>
      </c>
      <c r="L23" s="29" t="str">
        <f>IF(K23="","",VLOOKUP(K23,データ２!$A$2:$B$144,2))</f>
        <v>番町エンジェルス</v>
      </c>
    </row>
    <row r="24" spans="1:12" ht="13.5" customHeight="1">
      <c r="A24" s="18" t="s">
        <v>29</v>
      </c>
      <c r="B24" s="30"/>
      <c r="C24" s="18" t="s">
        <v>30</v>
      </c>
      <c r="D24" s="30"/>
      <c r="E24" s="18" t="s">
        <v>31</v>
      </c>
      <c r="F24" s="30"/>
      <c r="G24" s="18" t="s">
        <v>48</v>
      </c>
      <c r="H24" s="30"/>
      <c r="I24" s="18" t="s">
        <v>64</v>
      </c>
      <c r="J24" s="30"/>
      <c r="K24" s="18" t="s">
        <v>69</v>
      </c>
      <c r="L24" s="30"/>
    </row>
    <row r="25" spans="1:12" ht="13.5" customHeight="1">
      <c r="A25" s="7">
        <f>+A8+8</f>
        <v>15</v>
      </c>
      <c r="B25" s="31" t="str">
        <f>IF(A25="","",VLOOKUP(A25,データ２!$A$2:$B$144,2))</f>
        <v>中目黒イーグルス</v>
      </c>
      <c r="C25" s="7">
        <f>+C8+8</f>
        <v>13</v>
      </c>
      <c r="D25" s="31" t="str">
        <f>IF(C25="","",VLOOKUP(C25,データ２!$A$2:$B$144,2))</f>
        <v>光が丘コメッツ</v>
      </c>
      <c r="E25" s="7">
        <f>+E8+8</f>
        <v>16</v>
      </c>
      <c r="F25" s="31" t="str">
        <f>IF(E25="","",VLOOKUP(E25,データ２!$A$2:$B$144,2))</f>
        <v>駒込チャイルド</v>
      </c>
      <c r="G25" s="7">
        <f>+G8+8</f>
        <v>15</v>
      </c>
      <c r="H25" s="31" t="str">
        <f>IF(G25="","",VLOOKUP(G25,データ２!$A$2:$B$144,2))</f>
        <v>中目黒イーグルス</v>
      </c>
      <c r="I25" s="7">
        <f>+I8+8</f>
        <v>14</v>
      </c>
      <c r="J25" s="31" t="str">
        <f>IF(I25="","",VLOOKUP(I25,データ２!$A$2:$B$144,2))</f>
        <v>池雪ジュニアＳ</v>
      </c>
      <c r="K25" s="7">
        <f>+K8+8</f>
        <v>10</v>
      </c>
      <c r="L25" s="31" t="str">
        <f>IF(K25="","",VLOOKUP(K25,データ２!$A$2:$B$144,2))</f>
        <v>アヤメＪｒ</v>
      </c>
    </row>
    <row r="26" spans="1:12" ht="13.5" customHeight="1">
      <c r="A26" s="6">
        <f>+A9+8</f>
        <v>11</v>
      </c>
      <c r="B26" s="29" t="str">
        <f>IF(A26="","",VLOOKUP(A26,データ２!$A$2:$B$144,2))</f>
        <v>八潮ドリームキッズ</v>
      </c>
      <c r="C26" s="6">
        <f>+C9+8</f>
        <v>10</v>
      </c>
      <c r="D26" s="29" t="str">
        <f>IF(C26="","",VLOOKUP(C26,データ２!$A$2:$B$144,2))</f>
        <v>アヤメＪｒ</v>
      </c>
      <c r="E26" s="6">
        <f>+E9+8</f>
        <v>9</v>
      </c>
      <c r="F26" s="29" t="str">
        <f>IF(E26="","",VLOOKUP(E26,データ２!$A$2:$B$144,2))</f>
        <v>番町エンジェルス</v>
      </c>
      <c r="G26" s="6">
        <f>+G9+8</f>
        <v>9</v>
      </c>
      <c r="H26" s="29" t="str">
        <f>IF(G26="","",VLOOKUP(G26,データ２!$A$2:$B$144,2))</f>
        <v>番町エンジェルス</v>
      </c>
      <c r="I26" s="6">
        <f>+I9+8</f>
        <v>9</v>
      </c>
      <c r="J26" s="29" t="str">
        <f>IF(I26="","",VLOOKUP(I26,データ２!$A$2:$B$144,2))</f>
        <v>番町エンジェルス</v>
      </c>
      <c r="K26" s="6">
        <f>+K9+8</f>
        <v>15</v>
      </c>
      <c r="L26" s="29" t="str">
        <f>IF(K26="","",VLOOKUP(K26,データ２!$A$2:$B$144,2))</f>
        <v>中目黒イーグルス</v>
      </c>
    </row>
    <row r="27" spans="1:12" ht="13.5" customHeight="1">
      <c r="A27" s="18" t="s">
        <v>32</v>
      </c>
      <c r="B27" s="30"/>
      <c r="C27" s="18" t="s">
        <v>33</v>
      </c>
      <c r="D27" s="30"/>
      <c r="E27" s="18" t="s">
        <v>34</v>
      </c>
      <c r="F27" s="30"/>
      <c r="G27" s="18" t="s">
        <v>49</v>
      </c>
      <c r="H27" s="30"/>
      <c r="I27" s="18" t="s">
        <v>65</v>
      </c>
      <c r="J27" s="30"/>
      <c r="K27" s="18" t="s">
        <v>70</v>
      </c>
      <c r="L27" s="30"/>
    </row>
    <row r="28" spans="1:12" ht="13.5" customHeight="1">
      <c r="A28" s="7">
        <f>+A11+8</f>
        <v>14</v>
      </c>
      <c r="B28" s="31" t="str">
        <f>IF(A28="","",VLOOKUP(A28,データ２!$A$2:$B$144,2))</f>
        <v>池雪ジュニアＳ</v>
      </c>
      <c r="C28" s="7">
        <f>+C11+8</f>
        <v>16</v>
      </c>
      <c r="D28" s="31" t="str">
        <f>IF(C28="","",VLOOKUP(C28,データ２!$A$2:$B$144,2))</f>
        <v>駒込チャイルド</v>
      </c>
      <c r="E28" s="7">
        <f>+E11+8</f>
        <v>14</v>
      </c>
      <c r="F28" s="31" t="str">
        <f>IF(E28="","",VLOOKUP(E28,データ２!$A$2:$B$144,2))</f>
        <v>池雪ジュニアＳ</v>
      </c>
      <c r="G28" s="7">
        <f>+G11+8</f>
        <v>13</v>
      </c>
      <c r="H28" s="31" t="str">
        <f>IF(G28="","",VLOOKUP(G28,データ２!$A$2:$B$144,2))</f>
        <v>光が丘コメッツ</v>
      </c>
      <c r="I28" s="7">
        <f>+I11+8</f>
        <v>12</v>
      </c>
      <c r="J28" s="31" t="str">
        <f>IF(I28="","",VLOOKUP(I28,データ２!$A$2:$B$144,2))</f>
        <v>入谷レッズ</v>
      </c>
      <c r="K28" s="7">
        <f>+K11+8</f>
        <v>16</v>
      </c>
      <c r="L28" s="31" t="str">
        <f>IF(K28="","",VLOOKUP(K28,データ２!$A$2:$B$144,2))</f>
        <v>駒込チャイルド</v>
      </c>
    </row>
    <row r="29" spans="1:10" ht="13.5" customHeight="1">
      <c r="A29" s="6">
        <f>+A12+8</f>
        <v>12</v>
      </c>
      <c r="B29" s="29" t="str">
        <f>IF(A29="","",VLOOKUP(A29,データ２!$A$2:$B$144,2))</f>
        <v>入谷レッズ</v>
      </c>
      <c r="C29" s="6">
        <f>+C12+8</f>
        <v>11</v>
      </c>
      <c r="D29" s="29" t="str">
        <f>IF(C29="","",VLOOKUP(C29,データ２!$A$2:$B$144,2))</f>
        <v>八潮ドリームキッズ</v>
      </c>
      <c r="E29" s="6">
        <f>+E12+8</f>
        <v>10</v>
      </c>
      <c r="F29" s="29" t="str">
        <f>IF(E29="","",VLOOKUP(E29,データ２!$A$2:$B$144,2))</f>
        <v>アヤメＪｒ</v>
      </c>
      <c r="G29" s="6">
        <f>+G12+8</f>
        <v>10</v>
      </c>
      <c r="H29" s="29" t="str">
        <f>IF(G29="","",VLOOKUP(G29,データ２!$A$2:$B$144,2))</f>
        <v>アヤメＪｒ</v>
      </c>
      <c r="I29" s="6">
        <f>+I12+8</f>
        <v>10</v>
      </c>
      <c r="J29" s="29" t="str">
        <f>IF(I29="","",VLOOKUP(I29,データ２!$A$2:$B$144,2))</f>
        <v>アヤメＪｒ</v>
      </c>
    </row>
    <row r="30" spans="1:10" ht="13.5" customHeight="1">
      <c r="A30" s="18" t="s">
        <v>35</v>
      </c>
      <c r="B30" s="30"/>
      <c r="C30" s="18" t="s">
        <v>36</v>
      </c>
      <c r="D30" s="30"/>
      <c r="E30" s="18" t="s">
        <v>37</v>
      </c>
      <c r="F30" s="30"/>
      <c r="G30" s="18" t="s">
        <v>50</v>
      </c>
      <c r="H30" s="30"/>
      <c r="I30" s="18" t="s">
        <v>66</v>
      </c>
      <c r="J30" s="30"/>
    </row>
    <row r="31" spans="1:10" ht="13.5" customHeight="1">
      <c r="A31" s="7">
        <f>+A14+8</f>
        <v>13</v>
      </c>
      <c r="B31" s="31" t="str">
        <f>IF(A31="","",VLOOKUP(A31,データ２!$A$2:$B$144,2))</f>
        <v>光が丘コメッツ</v>
      </c>
      <c r="C31" s="7">
        <f>+C14+8</f>
        <v>15</v>
      </c>
      <c r="D31" s="31" t="str">
        <f>IF(C31="","",VLOOKUP(C31,データ２!$A$2:$B$144,2))</f>
        <v>中目黒イーグルス</v>
      </c>
      <c r="E31" s="7">
        <f>+E14+8</f>
        <v>13</v>
      </c>
      <c r="F31" s="31" t="str">
        <f>IF(E31="","",VLOOKUP(E31,データ２!$A$2:$B$144,2))</f>
        <v>光が丘コメッツ</v>
      </c>
      <c r="G31" s="7">
        <f>+G14+8</f>
        <v>12</v>
      </c>
      <c r="H31" s="31" t="str">
        <f>IF(G31="","",VLOOKUP(G31,データ２!$A$2:$B$144,2))</f>
        <v>入谷レッズ</v>
      </c>
      <c r="I31" s="7">
        <f>+I14+8</f>
        <v>11</v>
      </c>
      <c r="J31" s="31" t="str">
        <f>IF(I31="","",VLOOKUP(I31,データ２!$A$2:$B$144,2))</f>
        <v>八潮ドリームキッズ</v>
      </c>
    </row>
    <row r="32" spans="1:10" ht="13.5" customHeight="1">
      <c r="A32" s="6">
        <f>+A15+8</f>
        <v>9</v>
      </c>
      <c r="B32" s="29" t="str">
        <f>IF(A32="","",VLOOKUP(A32,データ２!$A$2:$B$144,2))</f>
        <v>番町エンジェルス</v>
      </c>
      <c r="C32" s="6">
        <f>+C15+8</f>
        <v>12</v>
      </c>
      <c r="D32" s="29" t="str">
        <f>IF(C32="","",VLOOKUP(C32,データ２!$A$2:$B$144,2))</f>
        <v>入谷レッズ</v>
      </c>
      <c r="E32" s="6">
        <f>+E15+8</f>
        <v>11</v>
      </c>
      <c r="F32" s="29" t="str">
        <f>IF(E32="","",VLOOKUP(E32,データ２!$A$2:$B$144,2))</f>
        <v>八潮ドリームキッズ</v>
      </c>
      <c r="G32" s="6">
        <f>+G15+8</f>
        <v>11</v>
      </c>
      <c r="H32" s="29" t="str">
        <f>IF(G32="","",VLOOKUP(G32,データ２!$A$2:$B$144,2))</f>
        <v>八潮ドリームキッズ</v>
      </c>
      <c r="I32" s="6">
        <f>+I15+8</f>
        <v>12</v>
      </c>
      <c r="J32" s="29" t="str">
        <f>IF(I32="","",VLOOKUP(I32,データ２!$A$2:$B$144,2))</f>
        <v>入谷レッズ</v>
      </c>
    </row>
    <row r="33" spans="1:10" ht="12.75">
      <c r="A33" s="18" t="s">
        <v>38</v>
      </c>
      <c r="B33" s="30"/>
      <c r="C33" s="18" t="s">
        <v>39</v>
      </c>
      <c r="D33" s="30"/>
      <c r="E33" s="18" t="s">
        <v>40</v>
      </c>
      <c r="F33" s="30"/>
      <c r="G33" s="18" t="s">
        <v>51</v>
      </c>
      <c r="H33" s="30"/>
      <c r="I33" s="18" t="s">
        <v>67</v>
      </c>
      <c r="J33" s="30"/>
    </row>
    <row r="34" spans="1:10" ht="12.75">
      <c r="A34" s="7">
        <f>+A17+8</f>
        <v>15</v>
      </c>
      <c r="B34" s="31" t="str">
        <f>IF(A34="","",VLOOKUP(A34,データ２!$A$2:$B$144,2))</f>
        <v>中目黒イーグルス</v>
      </c>
      <c r="C34" s="7">
        <f>+C17+8</f>
        <v>14</v>
      </c>
      <c r="D34" s="31" t="str">
        <f>IF(C34="","",VLOOKUP(C34,データ２!$A$2:$B$144,2))</f>
        <v>池雪ジュニアＳ</v>
      </c>
      <c r="E34" s="7">
        <f>+E17+8</f>
        <v>12</v>
      </c>
      <c r="F34" s="31" t="str">
        <f>IF(E34="","",VLOOKUP(E34,データ２!$A$2:$B$144,2))</f>
        <v>入谷レッズ</v>
      </c>
      <c r="G34" s="7">
        <f>+G17+8</f>
        <v>16</v>
      </c>
      <c r="H34" s="31" t="str">
        <f>IF(G34="","",VLOOKUP(G34,データ２!$A$2:$B$144,2))</f>
        <v>駒込チャイルド</v>
      </c>
      <c r="I34" s="7">
        <f>+I17+8</f>
        <v>16</v>
      </c>
      <c r="J34" s="31" t="str">
        <f>IF(I34="","",VLOOKUP(I34,データ２!$A$2:$B$144,2))</f>
        <v>駒込チャイルド</v>
      </c>
    </row>
    <row r="36" ht="19.5" customHeight="1">
      <c r="A36" s="20" t="s">
        <v>82</v>
      </c>
    </row>
    <row r="37" spans="1:12" ht="13.5" customHeight="1">
      <c r="A37" s="6">
        <f>+A20+8</f>
        <v>17</v>
      </c>
      <c r="B37" s="29" t="str">
        <f>IF(A37="","",VLOOKUP(A37,データ２!$A$2:$B$144,2))</f>
        <v>高井戸東少年野球</v>
      </c>
      <c r="C37" s="6">
        <f>+C20+8</f>
        <v>18</v>
      </c>
      <c r="D37" s="29" t="str">
        <f>IF(C37="","",VLOOKUP(C37,データ２!$A$2:$B$144,2))</f>
        <v>本村クラブ</v>
      </c>
      <c r="E37" s="6">
        <f>+E20+8</f>
        <v>17</v>
      </c>
      <c r="F37" s="29" t="str">
        <f>IF(E37="","",VLOOKUP(E37,データ２!$A$2:$B$144,2))</f>
        <v>高井戸東少年野球</v>
      </c>
      <c r="G37" s="6">
        <f>+G20+8</f>
        <v>21</v>
      </c>
      <c r="H37" s="29" t="str">
        <f>IF(G37="","",VLOOKUP(G37,データ２!$A$2:$B$144,2))</f>
        <v>ＬＣジュニア</v>
      </c>
      <c r="I37" s="6">
        <f>+I20+8</f>
        <v>20</v>
      </c>
      <c r="J37" s="29" t="str">
        <f>IF(I37="","",VLOOKUP(I37,データ２!$A$2:$B$144,2))</f>
        <v>日本橋ファイターズ</v>
      </c>
      <c r="K37" s="6">
        <f>+K20+8</f>
        <v>21</v>
      </c>
      <c r="L37" s="29" t="str">
        <f>IF(K37="","",VLOOKUP(K37,データ２!$A$2:$B$144,2))</f>
        <v>ＬＣジュニア</v>
      </c>
    </row>
    <row r="38" spans="1:12" ht="13.5" customHeight="1">
      <c r="A38" s="18" t="s">
        <v>88</v>
      </c>
      <c r="B38" s="30"/>
      <c r="C38" s="18" t="s">
        <v>93</v>
      </c>
      <c r="D38" s="30"/>
      <c r="E38" s="18" t="s">
        <v>98</v>
      </c>
      <c r="F38" s="30"/>
      <c r="G38" s="18" t="s">
        <v>103</v>
      </c>
      <c r="H38" s="30"/>
      <c r="I38" s="18" t="s">
        <v>108</v>
      </c>
      <c r="J38" s="30"/>
      <c r="K38" s="18" t="s">
        <v>113</v>
      </c>
      <c r="L38" s="30"/>
    </row>
    <row r="39" spans="1:12" ht="13.5" customHeight="1">
      <c r="A39" s="7">
        <f>+A22+8</f>
        <v>24</v>
      </c>
      <c r="B39" s="31" t="str">
        <f>IF(A39="","",VLOOKUP(A39,データ２!$A$2:$B$144,2))</f>
        <v>糀谷イーグルス</v>
      </c>
      <c r="C39" s="7">
        <f>+C22+8</f>
        <v>22</v>
      </c>
      <c r="D39" s="31" t="str">
        <f>IF(C39="","",VLOOKUP(C39,データ２!$A$2:$B$144,2))</f>
        <v>Ｇファイターズ</v>
      </c>
      <c r="E39" s="7">
        <f>+E22+8</f>
        <v>19</v>
      </c>
      <c r="F39" s="31" t="str">
        <f>IF(E39="","",VLOOKUP(E39,データ２!$A$2:$B$144,2))</f>
        <v>駒込ベアーズ</v>
      </c>
      <c r="G39" s="7">
        <f>+G22+8</f>
        <v>24</v>
      </c>
      <c r="H39" s="31" t="str">
        <f>IF(G39="","",VLOOKUP(G39,データ２!$A$2:$B$144,2))</f>
        <v>糀谷イーグルス</v>
      </c>
      <c r="I39" s="7">
        <f>+I22+8</f>
        <v>23</v>
      </c>
      <c r="J39" s="31" t="str">
        <f>IF(I39="","",VLOOKUP(I39,データ２!$A$2:$B$144,2))</f>
        <v>トゥールスジュニア</v>
      </c>
      <c r="K39" s="7">
        <f>+K22+8</f>
        <v>23</v>
      </c>
      <c r="L39" s="31" t="str">
        <f>IF(K39="","",VLOOKUP(K39,データ２!$A$2:$B$144,2))</f>
        <v>トゥールスジュニア</v>
      </c>
    </row>
    <row r="40" spans="1:12" ht="13.5" customHeight="1">
      <c r="A40" s="6">
        <f>+A23+8</f>
        <v>18</v>
      </c>
      <c r="B40" s="29" t="str">
        <f>IF(A40="","",VLOOKUP(A40,データ２!$A$2:$B$144,2))</f>
        <v>本村クラブ</v>
      </c>
      <c r="C40" s="6">
        <f>+C23+8</f>
        <v>19</v>
      </c>
      <c r="D40" s="29" t="str">
        <f>IF(C40="","",VLOOKUP(C40,データ２!$A$2:$B$144,2))</f>
        <v>駒込ベアーズ</v>
      </c>
      <c r="E40" s="6">
        <f>+E23+8</f>
        <v>22</v>
      </c>
      <c r="F40" s="29" t="str">
        <f>IF(E40="","",VLOOKUP(E40,データ２!$A$2:$B$144,2))</f>
        <v>Ｇファイターズ</v>
      </c>
      <c r="G40" s="6">
        <f>+G23+8</f>
        <v>22</v>
      </c>
      <c r="H40" s="29" t="str">
        <f>IF(G40="","",VLOOKUP(G40,データ２!$A$2:$B$144,2))</f>
        <v>Ｇファイターズ</v>
      </c>
      <c r="I40" s="6">
        <f>+I23+8</f>
        <v>21</v>
      </c>
      <c r="J40" s="29" t="str">
        <f>IF(I40="","",VLOOKUP(I40,データ２!$A$2:$B$144,2))</f>
        <v>ＬＣジュニア</v>
      </c>
      <c r="K40" s="6">
        <f>+K23+8</f>
        <v>17</v>
      </c>
      <c r="L40" s="29" t="str">
        <f>IF(K40="","",VLOOKUP(K40,データ２!$A$2:$B$144,2))</f>
        <v>高井戸東少年野球</v>
      </c>
    </row>
    <row r="41" spans="1:12" ht="13.5" customHeight="1">
      <c r="A41" s="18" t="s">
        <v>89</v>
      </c>
      <c r="B41" s="30"/>
      <c r="C41" s="18" t="s">
        <v>94</v>
      </c>
      <c r="D41" s="30"/>
      <c r="E41" s="18" t="s">
        <v>99</v>
      </c>
      <c r="F41" s="30"/>
      <c r="G41" s="18" t="s">
        <v>104</v>
      </c>
      <c r="H41" s="30"/>
      <c r="I41" s="18" t="s">
        <v>109</v>
      </c>
      <c r="J41" s="30"/>
      <c r="K41" s="18" t="s">
        <v>114</v>
      </c>
      <c r="L41" s="30"/>
    </row>
    <row r="42" spans="1:12" ht="13.5" customHeight="1">
      <c r="A42" s="7">
        <f>+A25+8</f>
        <v>23</v>
      </c>
      <c r="B42" s="31" t="str">
        <f>IF(A42="","",VLOOKUP(A42,データ２!$A$2:$B$144,2))</f>
        <v>トゥールスジュニア</v>
      </c>
      <c r="C42" s="7">
        <f>+C25+8</f>
        <v>21</v>
      </c>
      <c r="D42" s="31" t="str">
        <f>IF(C42="","",VLOOKUP(C42,データ２!$A$2:$B$144,2))</f>
        <v>ＬＣジュニア</v>
      </c>
      <c r="E42" s="7">
        <f>+E25+8</f>
        <v>24</v>
      </c>
      <c r="F42" s="31" t="str">
        <f>IF(E42="","",VLOOKUP(E42,データ２!$A$2:$B$144,2))</f>
        <v>糀谷イーグルス</v>
      </c>
      <c r="G42" s="7">
        <f>+G25+8</f>
        <v>23</v>
      </c>
      <c r="H42" s="31" t="str">
        <f>IF(G42="","",VLOOKUP(G42,データ２!$A$2:$B$144,2))</f>
        <v>トゥールスジュニア</v>
      </c>
      <c r="I42" s="7">
        <f>+I25+8</f>
        <v>22</v>
      </c>
      <c r="J42" s="31" t="str">
        <f>IF(I42="","",VLOOKUP(I42,データ２!$A$2:$B$144,2))</f>
        <v>Ｇファイターズ</v>
      </c>
      <c r="K42" s="7">
        <f>+K25+8</f>
        <v>18</v>
      </c>
      <c r="L42" s="31" t="str">
        <f>IF(K42="","",VLOOKUP(K42,データ２!$A$2:$B$144,2))</f>
        <v>本村クラブ</v>
      </c>
    </row>
    <row r="43" spans="1:12" ht="13.5" customHeight="1">
      <c r="A43" s="6">
        <f>+A26+8</f>
        <v>19</v>
      </c>
      <c r="B43" s="29" t="str">
        <f>IF(A43="","",VLOOKUP(A43,データ２!$A$2:$B$144,2))</f>
        <v>駒込ベアーズ</v>
      </c>
      <c r="C43" s="6">
        <f>+C26+8</f>
        <v>18</v>
      </c>
      <c r="D43" s="29" t="str">
        <f>IF(C43="","",VLOOKUP(C43,データ２!$A$2:$B$144,2))</f>
        <v>本村クラブ</v>
      </c>
      <c r="E43" s="6">
        <f>+E26+8</f>
        <v>17</v>
      </c>
      <c r="F43" s="29" t="str">
        <f>IF(E43="","",VLOOKUP(E43,データ２!$A$2:$B$144,2))</f>
        <v>高井戸東少年野球</v>
      </c>
      <c r="G43" s="6">
        <f>+G26+8</f>
        <v>17</v>
      </c>
      <c r="H43" s="29" t="str">
        <f>IF(G43="","",VLOOKUP(G43,データ２!$A$2:$B$144,2))</f>
        <v>高井戸東少年野球</v>
      </c>
      <c r="I43" s="6">
        <f>+I26+8</f>
        <v>17</v>
      </c>
      <c r="J43" s="29" t="str">
        <f>IF(I43="","",VLOOKUP(I43,データ２!$A$2:$B$144,2))</f>
        <v>高井戸東少年野球</v>
      </c>
      <c r="K43" s="6">
        <f>+K26+8</f>
        <v>23</v>
      </c>
      <c r="L43" s="29" t="str">
        <f>IF(K43="","",VLOOKUP(K43,データ２!$A$2:$B$144,2))</f>
        <v>トゥールスジュニア</v>
      </c>
    </row>
    <row r="44" spans="1:12" ht="13.5" customHeight="1">
      <c r="A44" s="18" t="s">
        <v>90</v>
      </c>
      <c r="B44" s="30"/>
      <c r="C44" s="18" t="s">
        <v>95</v>
      </c>
      <c r="D44" s="30"/>
      <c r="E44" s="18" t="s">
        <v>100</v>
      </c>
      <c r="F44" s="30"/>
      <c r="G44" s="18" t="s">
        <v>105</v>
      </c>
      <c r="H44" s="30"/>
      <c r="I44" s="18" t="s">
        <v>110</v>
      </c>
      <c r="J44" s="30"/>
      <c r="K44" s="18" t="s">
        <v>115</v>
      </c>
      <c r="L44" s="30"/>
    </row>
    <row r="45" spans="1:12" ht="13.5" customHeight="1">
      <c r="A45" s="7">
        <f>+A28+8</f>
        <v>22</v>
      </c>
      <c r="B45" s="31" t="str">
        <f>IF(A45="","",VLOOKUP(A45,データ２!$A$2:$B$144,2))</f>
        <v>Ｇファイターズ</v>
      </c>
      <c r="C45" s="7">
        <f>+C28+8</f>
        <v>24</v>
      </c>
      <c r="D45" s="31" t="str">
        <f>IF(C45="","",VLOOKUP(C45,データ２!$A$2:$B$144,2))</f>
        <v>糀谷イーグルス</v>
      </c>
      <c r="E45" s="7">
        <f>+E28+8</f>
        <v>22</v>
      </c>
      <c r="F45" s="31" t="str">
        <f>IF(E45="","",VLOOKUP(E45,データ２!$A$2:$B$144,2))</f>
        <v>Ｇファイターズ</v>
      </c>
      <c r="G45" s="7">
        <f>+G28+8</f>
        <v>21</v>
      </c>
      <c r="H45" s="31" t="str">
        <f>IF(G45="","",VLOOKUP(G45,データ２!$A$2:$B$144,2))</f>
        <v>ＬＣジュニア</v>
      </c>
      <c r="I45" s="7">
        <f>+I28+8</f>
        <v>20</v>
      </c>
      <c r="J45" s="31" t="str">
        <f>IF(I45="","",VLOOKUP(I45,データ２!$A$2:$B$144,2))</f>
        <v>日本橋ファイターズ</v>
      </c>
      <c r="K45" s="7">
        <f>+K28+8</f>
        <v>24</v>
      </c>
      <c r="L45" s="31" t="str">
        <f>IF(K45="","",VLOOKUP(K45,データ２!$A$2:$B$144,2))</f>
        <v>糀谷イーグルス</v>
      </c>
    </row>
    <row r="46" spans="1:10" ht="13.5" customHeight="1">
      <c r="A46" s="6">
        <f>+A29+8</f>
        <v>20</v>
      </c>
      <c r="B46" s="29" t="str">
        <f>IF(A46="","",VLOOKUP(A46,データ２!$A$2:$B$144,2))</f>
        <v>日本橋ファイターズ</v>
      </c>
      <c r="C46" s="6">
        <f>+C29+8</f>
        <v>19</v>
      </c>
      <c r="D46" s="29" t="str">
        <f>IF(C46="","",VLOOKUP(C46,データ２!$A$2:$B$144,2))</f>
        <v>駒込ベアーズ</v>
      </c>
      <c r="E46" s="6">
        <f>+E29+8</f>
        <v>18</v>
      </c>
      <c r="F46" s="29" t="str">
        <f>IF(E46="","",VLOOKUP(E46,データ２!$A$2:$B$144,2))</f>
        <v>本村クラブ</v>
      </c>
      <c r="G46" s="6">
        <f>+G29+8</f>
        <v>18</v>
      </c>
      <c r="H46" s="29" t="str">
        <f>IF(G46="","",VLOOKUP(G46,データ２!$A$2:$B$144,2))</f>
        <v>本村クラブ</v>
      </c>
      <c r="I46" s="6">
        <f>+I29+8</f>
        <v>18</v>
      </c>
      <c r="J46" s="29" t="str">
        <f>IF(I46="","",VLOOKUP(I46,データ２!$A$2:$B$144,2))</f>
        <v>本村クラブ</v>
      </c>
    </row>
    <row r="47" spans="1:10" ht="13.5" customHeight="1">
      <c r="A47" s="18" t="s">
        <v>91</v>
      </c>
      <c r="B47" s="30"/>
      <c r="C47" s="18" t="s">
        <v>96</v>
      </c>
      <c r="D47" s="30"/>
      <c r="E47" s="18" t="s">
        <v>101</v>
      </c>
      <c r="F47" s="30"/>
      <c r="G47" s="18" t="s">
        <v>106</v>
      </c>
      <c r="H47" s="30"/>
      <c r="I47" s="18" t="s">
        <v>111</v>
      </c>
      <c r="J47" s="30"/>
    </row>
    <row r="48" spans="1:10" ht="13.5" customHeight="1">
      <c r="A48" s="7">
        <f>+A31+8</f>
        <v>21</v>
      </c>
      <c r="B48" s="31" t="str">
        <f>IF(A48="","",VLOOKUP(A48,データ２!$A$2:$B$144,2))</f>
        <v>ＬＣジュニア</v>
      </c>
      <c r="C48" s="7">
        <f>+C31+8</f>
        <v>23</v>
      </c>
      <c r="D48" s="31" t="str">
        <f>IF(C48="","",VLOOKUP(C48,データ２!$A$2:$B$144,2))</f>
        <v>トゥールスジュニア</v>
      </c>
      <c r="E48" s="7">
        <f>+E31+8</f>
        <v>21</v>
      </c>
      <c r="F48" s="31" t="str">
        <f>IF(E48="","",VLOOKUP(E48,データ２!$A$2:$B$144,2))</f>
        <v>ＬＣジュニア</v>
      </c>
      <c r="G48" s="7">
        <f>+G31+8</f>
        <v>20</v>
      </c>
      <c r="H48" s="31" t="str">
        <f>IF(G48="","",VLOOKUP(G48,データ２!$A$2:$B$144,2))</f>
        <v>日本橋ファイターズ</v>
      </c>
      <c r="I48" s="7">
        <f>+I31+8</f>
        <v>19</v>
      </c>
      <c r="J48" s="31" t="str">
        <f>IF(I48="","",VLOOKUP(I48,データ２!$A$2:$B$144,2))</f>
        <v>駒込ベアーズ</v>
      </c>
    </row>
    <row r="49" spans="1:10" ht="13.5" customHeight="1">
      <c r="A49" s="6">
        <f>+A32+8</f>
        <v>17</v>
      </c>
      <c r="B49" s="29" t="str">
        <f>IF(A49="","",VLOOKUP(A49,データ２!$A$2:$B$144,2))</f>
        <v>高井戸東少年野球</v>
      </c>
      <c r="C49" s="6">
        <f>+C32+8</f>
        <v>20</v>
      </c>
      <c r="D49" s="29" t="str">
        <f>IF(C49="","",VLOOKUP(C49,データ２!$A$2:$B$144,2))</f>
        <v>日本橋ファイターズ</v>
      </c>
      <c r="E49" s="6">
        <f>+E32+8</f>
        <v>19</v>
      </c>
      <c r="F49" s="29" t="str">
        <f>IF(E49="","",VLOOKUP(E49,データ２!$A$2:$B$144,2))</f>
        <v>駒込ベアーズ</v>
      </c>
      <c r="G49" s="6">
        <f>+G32+8</f>
        <v>19</v>
      </c>
      <c r="H49" s="29" t="str">
        <f>IF(G49="","",VLOOKUP(G49,データ２!$A$2:$B$144,2))</f>
        <v>駒込ベアーズ</v>
      </c>
      <c r="I49" s="6">
        <f>+I32+8</f>
        <v>20</v>
      </c>
      <c r="J49" s="29" t="str">
        <f>IF(I49="","",VLOOKUP(I49,データ２!$A$2:$B$144,2))</f>
        <v>日本橋ファイターズ</v>
      </c>
    </row>
    <row r="50" spans="1:10" ht="13.5" customHeight="1">
      <c r="A50" s="18" t="s">
        <v>92</v>
      </c>
      <c r="B50" s="30"/>
      <c r="C50" s="18" t="s">
        <v>97</v>
      </c>
      <c r="D50" s="30"/>
      <c r="E50" s="18" t="s">
        <v>102</v>
      </c>
      <c r="F50" s="30"/>
      <c r="G50" s="18" t="s">
        <v>107</v>
      </c>
      <c r="H50" s="30"/>
      <c r="I50" s="18" t="s">
        <v>112</v>
      </c>
      <c r="J50" s="30"/>
    </row>
    <row r="51" spans="1:10" ht="13.5" customHeight="1">
      <c r="A51" s="7">
        <f>+A34+8</f>
        <v>23</v>
      </c>
      <c r="B51" s="31" t="str">
        <f>IF(A51="","",VLOOKUP(A51,データ２!$A$2:$B$144,2))</f>
        <v>トゥールスジュニア</v>
      </c>
      <c r="C51" s="7">
        <f>+C34+8</f>
        <v>22</v>
      </c>
      <c r="D51" s="31" t="str">
        <f>IF(C51="","",VLOOKUP(C51,データ２!$A$2:$B$144,2))</f>
        <v>Ｇファイターズ</v>
      </c>
      <c r="E51" s="7">
        <f>+E34+8</f>
        <v>20</v>
      </c>
      <c r="F51" s="31" t="str">
        <f>IF(E51="","",VLOOKUP(E51,データ２!$A$2:$B$144,2))</f>
        <v>日本橋ファイターズ</v>
      </c>
      <c r="G51" s="7">
        <f>+G34+8</f>
        <v>24</v>
      </c>
      <c r="H51" s="31" t="str">
        <f>IF(G51="","",VLOOKUP(G51,データ２!$A$2:$B$144,2))</f>
        <v>糀谷イーグルス</v>
      </c>
      <c r="I51" s="7">
        <f>+I34+8</f>
        <v>24</v>
      </c>
      <c r="J51" s="31" t="str">
        <f>IF(I51="","",VLOOKUP(I51,データ２!$A$2:$B$144,2))</f>
        <v>糀谷イーグルス</v>
      </c>
    </row>
    <row r="52" spans="6:10" ht="13.5" customHeight="1">
      <c r="F52" s="32"/>
      <c r="H52" s="32"/>
      <c r="J52" s="32"/>
    </row>
    <row r="53" spans="1:10" ht="19.5" customHeight="1">
      <c r="A53" s="20" t="s">
        <v>83</v>
      </c>
      <c r="F53" s="32"/>
      <c r="H53" s="32"/>
      <c r="J53" s="32"/>
    </row>
    <row r="54" spans="1:12" ht="13.5" customHeight="1">
      <c r="A54" s="6">
        <f>+A37+8</f>
        <v>25</v>
      </c>
      <c r="B54" s="29" t="str">
        <f>IF(A54="","",VLOOKUP(A54,データ２!$A$2:$B$144,2))</f>
        <v>西田野球クラブ</v>
      </c>
      <c r="C54" s="6">
        <f>+C37+8</f>
        <v>26</v>
      </c>
      <c r="D54" s="29" t="str">
        <f>IF(C54="","",VLOOKUP(C54,データ２!$A$2:$B$144,2))</f>
        <v>南篠崎ランチャーズ</v>
      </c>
      <c r="E54" s="6">
        <f>+E37+8</f>
        <v>25</v>
      </c>
      <c r="F54" s="29" t="str">
        <f>IF(E54="","",VLOOKUP(E54,データ２!$A$2:$B$144,2))</f>
        <v>西田野球クラブ</v>
      </c>
      <c r="G54" s="6">
        <f>+G37+8</f>
        <v>29</v>
      </c>
      <c r="H54" s="29" t="str">
        <f>IF(G54="","",VLOOKUP(G54,データ２!$A$2:$B$144,2))</f>
        <v>品川ツインバード</v>
      </c>
      <c r="I54" s="6">
        <f>+I37+8</f>
        <v>28</v>
      </c>
      <c r="J54" s="29" t="str">
        <f>IF(I54="","",VLOOKUP(I54,データ２!$A$2:$B$144,2))</f>
        <v>鐘ヶ淵イーグルス</v>
      </c>
      <c r="K54" s="6">
        <f>+K37+8</f>
        <v>29</v>
      </c>
      <c r="L54" s="29" t="str">
        <f>IF(K54="","",VLOOKUP(K54,データ２!$A$2:$B$144,2))</f>
        <v>品川ツインバード</v>
      </c>
    </row>
    <row r="55" spans="1:12" ht="13.5" customHeight="1">
      <c r="A55" s="18" t="s">
        <v>116</v>
      </c>
      <c r="B55" s="30"/>
      <c r="C55" s="18" t="s">
        <v>129</v>
      </c>
      <c r="D55" s="30"/>
      <c r="E55" s="18" t="s">
        <v>134</v>
      </c>
      <c r="F55" s="30"/>
      <c r="G55" s="18" t="s">
        <v>139</v>
      </c>
      <c r="H55" s="30"/>
      <c r="I55" s="18" t="s">
        <v>144</v>
      </c>
      <c r="J55" s="30"/>
      <c r="K55" s="18" t="s">
        <v>149</v>
      </c>
      <c r="L55" s="30"/>
    </row>
    <row r="56" spans="1:12" ht="13.5" customHeight="1">
      <c r="A56" s="7">
        <f>+A39+8</f>
        <v>32</v>
      </c>
      <c r="B56" s="31" t="str">
        <f>IF(A56="","",VLOOKUP(A56,データ２!$A$2:$B$144,2))</f>
        <v>フィールドキッズ</v>
      </c>
      <c r="C56" s="7">
        <f>+C39+8</f>
        <v>30</v>
      </c>
      <c r="D56" s="31" t="str">
        <f>IF(C56="","",VLOOKUP(C56,データ２!$A$2:$B$144,2))</f>
        <v>葛飾アニマルズ</v>
      </c>
      <c r="E56" s="7">
        <f>+E39+8</f>
        <v>27</v>
      </c>
      <c r="F56" s="31" t="str">
        <f>IF(E56="","",VLOOKUP(E56,データ２!$A$2:$B$144,2))</f>
        <v>砧南クラブ</v>
      </c>
      <c r="G56" s="7">
        <f>+G39+8</f>
        <v>32</v>
      </c>
      <c r="H56" s="31" t="str">
        <f>IF(G56="","",VLOOKUP(G56,データ２!$A$2:$B$144,2))</f>
        <v>フィールドキッズ</v>
      </c>
      <c r="I56" s="7">
        <f>+I39+8</f>
        <v>31</v>
      </c>
      <c r="J56" s="31" t="str">
        <f>IF(I56="","",VLOOKUP(I56,データ２!$A$2:$B$144,2))</f>
        <v>春日橋ファイターズ</v>
      </c>
      <c r="K56" s="7">
        <f>+K39+8</f>
        <v>31</v>
      </c>
      <c r="L56" s="31" t="str">
        <f>IF(K56="","",VLOOKUP(K56,データ２!$A$2:$B$144,2))</f>
        <v>春日橋ファイターズ</v>
      </c>
    </row>
    <row r="57" spans="1:12" ht="13.5" customHeight="1">
      <c r="A57" s="6">
        <f>+A40+8</f>
        <v>26</v>
      </c>
      <c r="B57" s="29" t="str">
        <f>IF(A57="","",VLOOKUP(A57,データ２!$A$2:$B$144,2))</f>
        <v>南篠崎ランチャーズ</v>
      </c>
      <c r="C57" s="6">
        <f>+C40+8</f>
        <v>27</v>
      </c>
      <c r="D57" s="29" t="str">
        <f>IF(C57="","",VLOOKUP(C57,データ２!$A$2:$B$144,2))</f>
        <v>砧南クラブ</v>
      </c>
      <c r="E57" s="6">
        <f>+E40+8</f>
        <v>30</v>
      </c>
      <c r="F57" s="29" t="str">
        <f>IF(E57="","",VLOOKUP(E57,データ２!$A$2:$B$144,2))</f>
        <v>葛飾アニマルズ</v>
      </c>
      <c r="G57" s="6">
        <f>+G40+8</f>
        <v>30</v>
      </c>
      <c r="H57" s="29" t="str">
        <f>IF(G57="","",VLOOKUP(G57,データ２!$A$2:$B$144,2))</f>
        <v>葛飾アニマルズ</v>
      </c>
      <c r="I57" s="6">
        <f>+I40+8</f>
        <v>29</v>
      </c>
      <c r="J57" s="29" t="str">
        <f>IF(I57="","",VLOOKUP(I57,データ２!$A$2:$B$144,2))</f>
        <v>品川ツインバード</v>
      </c>
      <c r="K57" s="6">
        <f>+K40+8</f>
        <v>25</v>
      </c>
      <c r="L57" s="29" t="str">
        <f>IF(K57="","",VLOOKUP(K57,データ２!$A$2:$B$144,2))</f>
        <v>西田野球クラブ</v>
      </c>
    </row>
    <row r="58" spans="1:12" ht="13.5" customHeight="1">
      <c r="A58" s="18" t="s">
        <v>117</v>
      </c>
      <c r="B58" s="30"/>
      <c r="C58" s="18" t="s">
        <v>130</v>
      </c>
      <c r="D58" s="30"/>
      <c r="E58" s="18" t="s">
        <v>135</v>
      </c>
      <c r="F58" s="30"/>
      <c r="G58" s="18" t="s">
        <v>140</v>
      </c>
      <c r="H58" s="30"/>
      <c r="I58" s="18" t="s">
        <v>145</v>
      </c>
      <c r="J58" s="30"/>
      <c r="K58" s="18" t="s">
        <v>150</v>
      </c>
      <c r="L58" s="30"/>
    </row>
    <row r="59" spans="1:12" ht="13.5" customHeight="1">
      <c r="A59" s="7">
        <f>+A42+8</f>
        <v>31</v>
      </c>
      <c r="B59" s="31" t="str">
        <f>IF(A59="","",VLOOKUP(A59,データ２!$A$2:$B$144,2))</f>
        <v>春日橋ファイターズ</v>
      </c>
      <c r="C59" s="7">
        <f>+C42+8</f>
        <v>29</v>
      </c>
      <c r="D59" s="31" t="str">
        <f>IF(C59="","",VLOOKUP(C59,データ２!$A$2:$B$144,2))</f>
        <v>品川ツインバード</v>
      </c>
      <c r="E59" s="7">
        <f>+E42+8</f>
        <v>32</v>
      </c>
      <c r="F59" s="31" t="str">
        <f>IF(E59="","",VLOOKUP(E59,データ２!$A$2:$B$144,2))</f>
        <v>フィールドキッズ</v>
      </c>
      <c r="G59" s="7">
        <f>+G42+8</f>
        <v>31</v>
      </c>
      <c r="H59" s="31" t="str">
        <f>IF(G59="","",VLOOKUP(G59,データ２!$A$2:$B$144,2))</f>
        <v>春日橋ファイターズ</v>
      </c>
      <c r="I59" s="7">
        <f>+I42+8</f>
        <v>30</v>
      </c>
      <c r="J59" s="31" t="str">
        <f>IF(I59="","",VLOOKUP(I59,データ２!$A$2:$B$144,2))</f>
        <v>葛飾アニマルズ</v>
      </c>
      <c r="K59" s="7">
        <f>+K42+8</f>
        <v>26</v>
      </c>
      <c r="L59" s="31" t="str">
        <f>IF(K59="","",VLOOKUP(K59,データ２!$A$2:$B$144,2))</f>
        <v>南篠崎ランチャーズ</v>
      </c>
    </row>
    <row r="60" spans="1:12" ht="13.5" customHeight="1">
      <c r="A60" s="6">
        <f>+A43+8</f>
        <v>27</v>
      </c>
      <c r="B60" s="29" t="str">
        <f>IF(A60="","",VLOOKUP(A60,データ２!$A$2:$B$144,2))</f>
        <v>砧南クラブ</v>
      </c>
      <c r="C60" s="6">
        <f>+C43+8</f>
        <v>26</v>
      </c>
      <c r="D60" s="29" t="str">
        <f>IF(C60="","",VLOOKUP(C60,データ２!$A$2:$B$144,2))</f>
        <v>南篠崎ランチャーズ</v>
      </c>
      <c r="E60" s="6">
        <f>+E43+8</f>
        <v>25</v>
      </c>
      <c r="F60" s="29" t="str">
        <f>IF(E60="","",VLOOKUP(E60,データ２!$A$2:$B$144,2))</f>
        <v>西田野球クラブ</v>
      </c>
      <c r="G60" s="6">
        <f>+G43+8</f>
        <v>25</v>
      </c>
      <c r="H60" s="29" t="str">
        <f>IF(G60="","",VLOOKUP(G60,データ２!$A$2:$B$144,2))</f>
        <v>西田野球クラブ</v>
      </c>
      <c r="I60" s="6">
        <f>+I43+8</f>
        <v>25</v>
      </c>
      <c r="J60" s="29" t="str">
        <f>IF(I60="","",VLOOKUP(I60,データ２!$A$2:$B$144,2))</f>
        <v>西田野球クラブ</v>
      </c>
      <c r="K60" s="6">
        <f>+K43+8</f>
        <v>31</v>
      </c>
      <c r="L60" s="29" t="str">
        <f>IF(K60="","",VLOOKUP(K60,データ２!$A$2:$B$144,2))</f>
        <v>春日橋ファイターズ</v>
      </c>
    </row>
    <row r="61" spans="1:12" ht="13.5" customHeight="1">
      <c r="A61" s="18" t="s">
        <v>126</v>
      </c>
      <c r="B61" s="30"/>
      <c r="C61" s="18" t="s">
        <v>131</v>
      </c>
      <c r="D61" s="30"/>
      <c r="E61" s="18" t="s">
        <v>136</v>
      </c>
      <c r="F61" s="30"/>
      <c r="G61" s="18" t="s">
        <v>141</v>
      </c>
      <c r="H61" s="30"/>
      <c r="I61" s="18" t="s">
        <v>146</v>
      </c>
      <c r="J61" s="30"/>
      <c r="K61" s="18" t="s">
        <v>151</v>
      </c>
      <c r="L61" s="30"/>
    </row>
    <row r="62" spans="1:12" ht="13.5" customHeight="1">
      <c r="A62" s="7">
        <f>+A45+8</f>
        <v>30</v>
      </c>
      <c r="B62" s="31" t="str">
        <f>IF(A62="","",VLOOKUP(A62,データ２!$A$2:$B$144,2))</f>
        <v>葛飾アニマルズ</v>
      </c>
      <c r="C62" s="7">
        <f>+C45+8</f>
        <v>32</v>
      </c>
      <c r="D62" s="31" t="str">
        <f>IF(C62="","",VLOOKUP(C62,データ２!$A$2:$B$144,2))</f>
        <v>フィールドキッズ</v>
      </c>
      <c r="E62" s="7">
        <f>+E45+8</f>
        <v>30</v>
      </c>
      <c r="F62" s="31" t="str">
        <f>IF(E62="","",VLOOKUP(E62,データ２!$A$2:$B$144,2))</f>
        <v>葛飾アニマルズ</v>
      </c>
      <c r="G62" s="7">
        <f>+G45+8</f>
        <v>29</v>
      </c>
      <c r="H62" s="31" t="str">
        <f>IF(G62="","",VLOOKUP(G62,データ２!$A$2:$B$144,2))</f>
        <v>品川ツインバード</v>
      </c>
      <c r="I62" s="7">
        <f>+I45+8</f>
        <v>28</v>
      </c>
      <c r="J62" s="31" t="str">
        <f>IF(I62="","",VLOOKUP(I62,データ２!$A$2:$B$144,2))</f>
        <v>鐘ヶ淵イーグルス</v>
      </c>
      <c r="K62" s="7">
        <f>+K45+8</f>
        <v>32</v>
      </c>
      <c r="L62" s="31" t="str">
        <f>IF(K62="","",VLOOKUP(K62,データ２!$A$2:$B$144,2))</f>
        <v>フィールドキッズ</v>
      </c>
    </row>
    <row r="63" spans="1:10" ht="13.5" customHeight="1">
      <c r="A63" s="6">
        <f>+A46+8</f>
        <v>28</v>
      </c>
      <c r="B63" s="29" t="str">
        <f>IF(A63="","",VLOOKUP(A63,データ２!$A$2:$B$144,2))</f>
        <v>鐘ヶ淵イーグルス</v>
      </c>
      <c r="C63" s="6">
        <f>+C46+8</f>
        <v>27</v>
      </c>
      <c r="D63" s="29" t="str">
        <f>IF(C63="","",VLOOKUP(C63,データ２!$A$2:$B$144,2))</f>
        <v>砧南クラブ</v>
      </c>
      <c r="E63" s="6">
        <f>+E46+8</f>
        <v>26</v>
      </c>
      <c r="F63" s="29" t="str">
        <f>IF(E63="","",VLOOKUP(E63,データ２!$A$2:$B$144,2))</f>
        <v>南篠崎ランチャーズ</v>
      </c>
      <c r="G63" s="6">
        <f>+G46+8</f>
        <v>26</v>
      </c>
      <c r="H63" s="29" t="str">
        <f>IF(G63="","",VLOOKUP(G63,データ２!$A$2:$B$144,2))</f>
        <v>南篠崎ランチャーズ</v>
      </c>
      <c r="I63" s="6">
        <f>+I46+8</f>
        <v>26</v>
      </c>
      <c r="J63" s="29" t="str">
        <f>IF(I63="","",VLOOKUP(I63,データ２!$A$2:$B$144,2))</f>
        <v>南篠崎ランチャーズ</v>
      </c>
    </row>
    <row r="64" spans="1:10" ht="13.5" customHeight="1">
      <c r="A64" s="18" t="s">
        <v>127</v>
      </c>
      <c r="B64" s="30"/>
      <c r="C64" s="18" t="s">
        <v>132</v>
      </c>
      <c r="D64" s="30"/>
      <c r="E64" s="18" t="s">
        <v>137</v>
      </c>
      <c r="F64" s="30"/>
      <c r="G64" s="18" t="s">
        <v>142</v>
      </c>
      <c r="H64" s="30"/>
      <c r="I64" s="18" t="s">
        <v>147</v>
      </c>
      <c r="J64" s="30"/>
    </row>
    <row r="65" spans="1:10" ht="13.5" customHeight="1">
      <c r="A65" s="7">
        <f>+A48+8</f>
        <v>29</v>
      </c>
      <c r="B65" s="31" t="str">
        <f>IF(A65="","",VLOOKUP(A65,データ２!$A$2:$B$144,2))</f>
        <v>品川ツインバード</v>
      </c>
      <c r="C65" s="7">
        <f>+C48+8</f>
        <v>31</v>
      </c>
      <c r="D65" s="31" t="str">
        <f>IF(C65="","",VLOOKUP(C65,データ２!$A$2:$B$144,2))</f>
        <v>春日橋ファイターズ</v>
      </c>
      <c r="E65" s="7">
        <f>+E48+8</f>
        <v>29</v>
      </c>
      <c r="F65" s="31" t="str">
        <f>IF(E65="","",VLOOKUP(E65,データ２!$A$2:$B$144,2))</f>
        <v>品川ツインバード</v>
      </c>
      <c r="G65" s="7">
        <f>+G48+8</f>
        <v>28</v>
      </c>
      <c r="H65" s="31" t="str">
        <f>IF(G65="","",VLOOKUP(G65,データ２!$A$2:$B$144,2))</f>
        <v>鐘ヶ淵イーグルス</v>
      </c>
      <c r="I65" s="7">
        <f>+I48+8</f>
        <v>27</v>
      </c>
      <c r="J65" s="31" t="str">
        <f>IF(I65="","",VLOOKUP(I65,データ２!$A$2:$B$144,2))</f>
        <v>砧南クラブ</v>
      </c>
    </row>
    <row r="66" spans="1:10" ht="13.5" customHeight="1">
      <c r="A66" s="6">
        <f>+A49+8</f>
        <v>25</v>
      </c>
      <c r="B66" s="29" t="str">
        <f>IF(A66="","",VLOOKUP(A66,データ２!$A$2:$B$144,2))</f>
        <v>西田野球クラブ</v>
      </c>
      <c r="C66" s="6">
        <f>+C49+8</f>
        <v>28</v>
      </c>
      <c r="D66" s="29" t="str">
        <f>IF(C66="","",VLOOKUP(C66,データ２!$A$2:$B$144,2))</f>
        <v>鐘ヶ淵イーグルス</v>
      </c>
      <c r="E66" s="6">
        <f>+E49+8</f>
        <v>27</v>
      </c>
      <c r="F66" s="29" t="str">
        <f>IF(E66="","",VLOOKUP(E66,データ２!$A$2:$B$144,2))</f>
        <v>砧南クラブ</v>
      </c>
      <c r="G66" s="6">
        <f>+G49+8</f>
        <v>27</v>
      </c>
      <c r="H66" s="29" t="str">
        <f>IF(G66="","",VLOOKUP(G66,データ２!$A$2:$B$144,2))</f>
        <v>砧南クラブ</v>
      </c>
      <c r="I66" s="6">
        <f>+I49+8</f>
        <v>28</v>
      </c>
      <c r="J66" s="29" t="str">
        <f>IF(I66="","",VLOOKUP(I66,データ２!$A$2:$B$144,2))</f>
        <v>鐘ヶ淵イーグルス</v>
      </c>
    </row>
    <row r="67" spans="1:10" ht="12.75">
      <c r="A67" s="18" t="s">
        <v>128</v>
      </c>
      <c r="B67" s="30"/>
      <c r="C67" s="18" t="s">
        <v>133</v>
      </c>
      <c r="D67" s="30"/>
      <c r="E67" s="18" t="s">
        <v>138</v>
      </c>
      <c r="F67" s="30"/>
      <c r="G67" s="18" t="s">
        <v>143</v>
      </c>
      <c r="H67" s="30"/>
      <c r="I67" s="18" t="s">
        <v>148</v>
      </c>
      <c r="J67" s="30"/>
    </row>
    <row r="68" spans="1:10" ht="12.75">
      <c r="A68" s="7">
        <f>+A51+8</f>
        <v>31</v>
      </c>
      <c r="B68" s="31" t="str">
        <f>IF(A68="","",VLOOKUP(A68,データ２!$A$2:$B$144,2))</f>
        <v>春日橋ファイターズ</v>
      </c>
      <c r="C68" s="7">
        <f>+C51+8</f>
        <v>30</v>
      </c>
      <c r="D68" s="31" t="str">
        <f>IF(C68="","",VLOOKUP(C68,データ２!$A$2:$B$144,2))</f>
        <v>葛飾アニマルズ</v>
      </c>
      <c r="E68" s="7">
        <f>+E51+8</f>
        <v>28</v>
      </c>
      <c r="F68" s="31" t="str">
        <f>IF(E68="","",VLOOKUP(E68,データ２!$A$2:$B$144,2))</f>
        <v>鐘ヶ淵イーグルス</v>
      </c>
      <c r="G68" s="7">
        <f>+G51+8</f>
        <v>32</v>
      </c>
      <c r="H68" s="31" t="str">
        <f>IF(G68="","",VLOOKUP(G68,データ２!$A$2:$B$144,2))</f>
        <v>フィールドキッズ</v>
      </c>
      <c r="I68" s="7">
        <f>+I51+8</f>
        <v>32</v>
      </c>
      <c r="J68" s="31" t="str">
        <f>IF(I68="","",VLOOKUP(I68,データ２!$A$2:$B$144,2))</f>
        <v>フィールドキッズ</v>
      </c>
    </row>
    <row r="70" ht="19.5" customHeight="1">
      <c r="A70" s="20" t="s">
        <v>84</v>
      </c>
    </row>
    <row r="71" spans="1:12" ht="13.5" customHeight="1">
      <c r="A71" s="6">
        <f>+A54+8</f>
        <v>33</v>
      </c>
      <c r="B71" s="29" t="str">
        <f>IF(A71="","",VLOOKUP(A71,データ２!$A$2:$B$144,2))</f>
        <v>御殿山ファイターズ</v>
      </c>
      <c r="C71" s="6">
        <f>+C54+8</f>
        <v>34</v>
      </c>
      <c r="D71" s="29" t="str">
        <f>IF(C71="","",VLOOKUP(C71,データ２!$A$2:$B$144,2))</f>
        <v>落一アポロ</v>
      </c>
      <c r="E71" s="6">
        <f>+E54+8</f>
        <v>33</v>
      </c>
      <c r="F71" s="29" t="str">
        <f>IF(E71="","",VLOOKUP(E71,データ２!$A$2:$B$144,2))</f>
        <v>御殿山ファイターズ</v>
      </c>
      <c r="G71" s="6">
        <f>+G54+8</f>
        <v>37</v>
      </c>
      <c r="H71" s="29" t="str">
        <f>IF(G71="","",VLOOKUP(G71,データ２!$A$2:$B$144,2))</f>
        <v>ヤングホークス</v>
      </c>
      <c r="I71" s="6">
        <f>+I54+8</f>
        <v>36</v>
      </c>
      <c r="J71" s="29" t="str">
        <f>IF(I71="","",VLOOKUP(I71,データ２!$A$2:$B$144,2))</f>
        <v>レッドサンズ</v>
      </c>
      <c r="K71" s="6">
        <f>+K54+8</f>
        <v>37</v>
      </c>
      <c r="L71" s="29" t="str">
        <f>IF(K71="","",VLOOKUP(K71,データ２!$A$2:$B$144,2))</f>
        <v>ヤングホークス</v>
      </c>
    </row>
    <row r="72" spans="1:12" ht="13.5" customHeight="1">
      <c r="A72" s="18" t="s">
        <v>118</v>
      </c>
      <c r="B72" s="30"/>
      <c r="C72" s="18" t="s">
        <v>155</v>
      </c>
      <c r="D72" s="30"/>
      <c r="E72" s="18" t="s">
        <v>160</v>
      </c>
      <c r="F72" s="30"/>
      <c r="G72" s="18" t="s">
        <v>165</v>
      </c>
      <c r="H72" s="30"/>
      <c r="I72" s="18" t="s">
        <v>170</v>
      </c>
      <c r="J72" s="30"/>
      <c r="K72" s="18" t="s">
        <v>175</v>
      </c>
      <c r="L72" s="30"/>
    </row>
    <row r="73" spans="1:12" ht="13.5" customHeight="1">
      <c r="A73" s="7">
        <f>+A56+8</f>
        <v>40</v>
      </c>
      <c r="B73" s="31" t="str">
        <f>IF(A73="","",VLOOKUP(A73,データ２!$A$2:$B$144,2))</f>
        <v>東王ジュニア</v>
      </c>
      <c r="C73" s="7">
        <f>+C56+8</f>
        <v>38</v>
      </c>
      <c r="D73" s="31" t="str">
        <f>IF(C73="","",VLOOKUP(C73,データ２!$A$2:$B$144,2))</f>
        <v>葛西ファイターズ</v>
      </c>
      <c r="E73" s="7">
        <f>+E56+8</f>
        <v>35</v>
      </c>
      <c r="F73" s="31" t="str">
        <f>IF(E73="","",VLOOKUP(E73,データ２!$A$2:$B$144,2))</f>
        <v>球友ジュニアーズ</v>
      </c>
      <c r="G73" s="7">
        <f>+G56+8</f>
        <v>40</v>
      </c>
      <c r="H73" s="31" t="str">
        <f>IF(G73="","",VLOOKUP(G73,データ２!$A$2:$B$144,2))</f>
        <v>東王ジュニア</v>
      </c>
      <c r="I73" s="7">
        <f>+I56+8</f>
        <v>39</v>
      </c>
      <c r="J73" s="31" t="str">
        <f>IF(I73="","",VLOOKUP(I73,データ２!$A$2:$B$144,2))</f>
        <v>有馬スワローズ</v>
      </c>
      <c r="K73" s="7">
        <f>+K56+8</f>
        <v>39</v>
      </c>
      <c r="L73" s="31" t="str">
        <f>IF(K73="","",VLOOKUP(K73,データ２!$A$2:$B$144,2))</f>
        <v>有馬スワローズ</v>
      </c>
    </row>
    <row r="74" spans="1:12" ht="13.5" customHeight="1">
      <c r="A74" s="6">
        <f>+A57+8</f>
        <v>34</v>
      </c>
      <c r="B74" s="29" t="str">
        <f>IF(A74="","",VLOOKUP(A74,データ２!$A$2:$B$144,2))</f>
        <v>落一アポロ</v>
      </c>
      <c r="C74" s="6">
        <f>+C57+8</f>
        <v>35</v>
      </c>
      <c r="D74" s="29" t="str">
        <f>IF(C74="","",VLOOKUP(C74,データ２!$A$2:$B$144,2))</f>
        <v>球友ジュニアーズ</v>
      </c>
      <c r="E74" s="6">
        <f>+E57+8</f>
        <v>38</v>
      </c>
      <c r="F74" s="29" t="str">
        <f>IF(E74="","",VLOOKUP(E74,データ２!$A$2:$B$144,2))</f>
        <v>葛西ファイターズ</v>
      </c>
      <c r="G74" s="6">
        <f>+G57+8</f>
        <v>38</v>
      </c>
      <c r="H74" s="29" t="str">
        <f>IF(G74="","",VLOOKUP(G74,データ２!$A$2:$B$144,2))</f>
        <v>葛西ファイターズ</v>
      </c>
      <c r="I74" s="6">
        <f>+I57+8</f>
        <v>37</v>
      </c>
      <c r="J74" s="29" t="str">
        <f>IF(I74="","",VLOOKUP(I74,データ２!$A$2:$B$144,2))</f>
        <v>ヤングホークス</v>
      </c>
      <c r="K74" s="6">
        <f>+K57+8</f>
        <v>33</v>
      </c>
      <c r="L74" s="29" t="str">
        <f>IF(K74="","",VLOOKUP(K74,データ２!$A$2:$B$144,2))</f>
        <v>御殿山ファイターズ</v>
      </c>
    </row>
    <row r="75" spans="1:12" ht="13.5" customHeight="1">
      <c r="A75" s="18" t="s">
        <v>119</v>
      </c>
      <c r="B75" s="30"/>
      <c r="C75" s="18" t="s">
        <v>156</v>
      </c>
      <c r="D75" s="30"/>
      <c r="E75" s="18" t="s">
        <v>161</v>
      </c>
      <c r="F75" s="30"/>
      <c r="G75" s="18" t="s">
        <v>166</v>
      </c>
      <c r="H75" s="30"/>
      <c r="I75" s="18" t="s">
        <v>171</v>
      </c>
      <c r="J75" s="30"/>
      <c r="K75" s="18" t="s">
        <v>176</v>
      </c>
      <c r="L75" s="30"/>
    </row>
    <row r="76" spans="1:12" ht="13.5" customHeight="1">
      <c r="A76" s="7">
        <f>+A59+8</f>
        <v>39</v>
      </c>
      <c r="B76" s="31" t="str">
        <f>IF(A76="","",VLOOKUP(A76,データ２!$A$2:$B$144,2))</f>
        <v>有馬スワローズ</v>
      </c>
      <c r="C76" s="7">
        <f>+C59+8</f>
        <v>37</v>
      </c>
      <c r="D76" s="31" t="str">
        <f>IF(C76="","",VLOOKUP(C76,データ２!$A$2:$B$144,2))</f>
        <v>ヤングホークス</v>
      </c>
      <c r="E76" s="7">
        <f>+E59+8</f>
        <v>40</v>
      </c>
      <c r="F76" s="31" t="str">
        <f>IF(E76="","",VLOOKUP(E76,データ２!$A$2:$B$144,2))</f>
        <v>東王ジュニア</v>
      </c>
      <c r="G76" s="7">
        <f>+G59+8</f>
        <v>39</v>
      </c>
      <c r="H76" s="31" t="str">
        <f>IF(G76="","",VLOOKUP(G76,データ２!$A$2:$B$144,2))</f>
        <v>有馬スワローズ</v>
      </c>
      <c r="I76" s="7">
        <f>+I59+8</f>
        <v>38</v>
      </c>
      <c r="J76" s="31" t="str">
        <f>IF(I76="","",VLOOKUP(I76,データ２!$A$2:$B$144,2))</f>
        <v>葛西ファイターズ</v>
      </c>
      <c r="K76" s="7">
        <f>+K59+8</f>
        <v>34</v>
      </c>
      <c r="L76" s="31" t="str">
        <f>IF(K76="","",VLOOKUP(K76,データ２!$A$2:$B$144,2))</f>
        <v>落一アポロ</v>
      </c>
    </row>
    <row r="77" spans="1:12" ht="13.5" customHeight="1">
      <c r="A77" s="6">
        <f>+A60+8</f>
        <v>35</v>
      </c>
      <c r="B77" s="29" t="str">
        <f>IF(A77="","",VLOOKUP(A77,データ２!$A$2:$B$144,2))</f>
        <v>球友ジュニアーズ</v>
      </c>
      <c r="C77" s="6">
        <f>+C60+8</f>
        <v>34</v>
      </c>
      <c r="D77" s="29" t="str">
        <f>IF(C77="","",VLOOKUP(C77,データ２!$A$2:$B$144,2))</f>
        <v>落一アポロ</v>
      </c>
      <c r="E77" s="6">
        <f>+E60+8</f>
        <v>33</v>
      </c>
      <c r="F77" s="29" t="str">
        <f>IF(E77="","",VLOOKUP(E77,データ２!$A$2:$B$144,2))</f>
        <v>御殿山ファイターズ</v>
      </c>
      <c r="G77" s="6">
        <f>+G60+8</f>
        <v>33</v>
      </c>
      <c r="H77" s="29" t="str">
        <f>IF(G77="","",VLOOKUP(G77,データ２!$A$2:$B$144,2))</f>
        <v>御殿山ファイターズ</v>
      </c>
      <c r="I77" s="6">
        <f>+I60+8</f>
        <v>33</v>
      </c>
      <c r="J77" s="29" t="str">
        <f>IF(I77="","",VLOOKUP(I77,データ２!$A$2:$B$144,2))</f>
        <v>御殿山ファイターズ</v>
      </c>
      <c r="K77" s="6">
        <f>+K60+8</f>
        <v>39</v>
      </c>
      <c r="L77" s="29" t="str">
        <f>IF(K77="","",VLOOKUP(K77,データ２!$A$2:$B$144,2))</f>
        <v>有馬スワローズ</v>
      </c>
    </row>
    <row r="78" spans="1:12" ht="13.5" customHeight="1">
      <c r="A78" s="18" t="s">
        <v>152</v>
      </c>
      <c r="B78" s="30"/>
      <c r="C78" s="18" t="s">
        <v>157</v>
      </c>
      <c r="D78" s="30"/>
      <c r="E78" s="18" t="s">
        <v>162</v>
      </c>
      <c r="F78" s="30"/>
      <c r="G78" s="18" t="s">
        <v>167</v>
      </c>
      <c r="H78" s="30"/>
      <c r="I78" s="18" t="s">
        <v>172</v>
      </c>
      <c r="J78" s="30"/>
      <c r="K78" s="18" t="s">
        <v>177</v>
      </c>
      <c r="L78" s="30"/>
    </row>
    <row r="79" spans="1:12" ht="13.5" customHeight="1">
      <c r="A79" s="7">
        <f>+A62+8</f>
        <v>38</v>
      </c>
      <c r="B79" s="31" t="str">
        <f>IF(A79="","",VLOOKUP(A79,データ２!$A$2:$B$144,2))</f>
        <v>葛西ファイターズ</v>
      </c>
      <c r="C79" s="7">
        <f>+C62+8</f>
        <v>40</v>
      </c>
      <c r="D79" s="31" t="str">
        <f>IF(C79="","",VLOOKUP(C79,データ２!$A$2:$B$144,2))</f>
        <v>東王ジュニア</v>
      </c>
      <c r="E79" s="7">
        <f>+E62+8</f>
        <v>38</v>
      </c>
      <c r="F79" s="31" t="str">
        <f>IF(E79="","",VLOOKUP(E79,データ２!$A$2:$B$144,2))</f>
        <v>葛西ファイターズ</v>
      </c>
      <c r="G79" s="7">
        <f>+G62+8</f>
        <v>37</v>
      </c>
      <c r="H79" s="31" t="str">
        <f>IF(G79="","",VLOOKUP(G79,データ２!$A$2:$B$144,2))</f>
        <v>ヤングホークス</v>
      </c>
      <c r="I79" s="7">
        <f>+I62+8</f>
        <v>36</v>
      </c>
      <c r="J79" s="31" t="str">
        <f>IF(I79="","",VLOOKUP(I79,データ２!$A$2:$B$144,2))</f>
        <v>レッドサンズ</v>
      </c>
      <c r="K79" s="7">
        <f>+K62+8</f>
        <v>40</v>
      </c>
      <c r="L79" s="31" t="str">
        <f>IF(K79="","",VLOOKUP(K79,データ２!$A$2:$B$144,2))</f>
        <v>東王ジュニア</v>
      </c>
    </row>
    <row r="80" spans="1:10" ht="13.5" customHeight="1">
      <c r="A80" s="6">
        <f>+A63+8</f>
        <v>36</v>
      </c>
      <c r="B80" s="29" t="str">
        <f>IF(A80="","",VLOOKUP(A80,データ２!$A$2:$B$144,2))</f>
        <v>レッドサンズ</v>
      </c>
      <c r="C80" s="6">
        <f>+C63+8</f>
        <v>35</v>
      </c>
      <c r="D80" s="29" t="str">
        <f>IF(C80="","",VLOOKUP(C80,データ２!$A$2:$B$144,2))</f>
        <v>球友ジュニアーズ</v>
      </c>
      <c r="E80" s="6">
        <f>+E63+8</f>
        <v>34</v>
      </c>
      <c r="F80" s="29" t="str">
        <f>IF(E80="","",VLOOKUP(E80,データ２!$A$2:$B$144,2))</f>
        <v>落一アポロ</v>
      </c>
      <c r="G80" s="6">
        <f>+G63+8</f>
        <v>34</v>
      </c>
      <c r="H80" s="29" t="str">
        <f>IF(G80="","",VLOOKUP(G80,データ２!$A$2:$B$144,2))</f>
        <v>落一アポロ</v>
      </c>
      <c r="I80" s="6">
        <f>+I63+8</f>
        <v>34</v>
      </c>
      <c r="J80" s="29" t="str">
        <f>IF(I80="","",VLOOKUP(I80,データ２!$A$2:$B$144,2))</f>
        <v>落一アポロ</v>
      </c>
    </row>
    <row r="81" spans="1:10" ht="13.5" customHeight="1">
      <c r="A81" s="18" t="s">
        <v>153</v>
      </c>
      <c r="B81" s="30"/>
      <c r="C81" s="18" t="s">
        <v>158</v>
      </c>
      <c r="D81" s="30"/>
      <c r="E81" s="18" t="s">
        <v>163</v>
      </c>
      <c r="F81" s="30"/>
      <c r="G81" s="18" t="s">
        <v>168</v>
      </c>
      <c r="H81" s="30"/>
      <c r="I81" s="18" t="s">
        <v>173</v>
      </c>
      <c r="J81" s="30"/>
    </row>
    <row r="82" spans="1:10" ht="13.5" customHeight="1">
      <c r="A82" s="7">
        <f>+A65+8</f>
        <v>37</v>
      </c>
      <c r="B82" s="31" t="str">
        <f>IF(A82="","",VLOOKUP(A82,データ２!$A$2:$B$144,2))</f>
        <v>ヤングホークス</v>
      </c>
      <c r="C82" s="7">
        <f>+C65+8</f>
        <v>39</v>
      </c>
      <c r="D82" s="31" t="str">
        <f>IF(C82="","",VLOOKUP(C82,データ２!$A$2:$B$144,2))</f>
        <v>有馬スワローズ</v>
      </c>
      <c r="E82" s="7">
        <f>+E65+8</f>
        <v>37</v>
      </c>
      <c r="F82" s="31" t="str">
        <f>IF(E82="","",VLOOKUP(E82,データ２!$A$2:$B$144,2))</f>
        <v>ヤングホークス</v>
      </c>
      <c r="G82" s="7">
        <f>+G65+8</f>
        <v>36</v>
      </c>
      <c r="H82" s="31" t="str">
        <f>IF(G82="","",VLOOKUP(G82,データ２!$A$2:$B$144,2))</f>
        <v>レッドサンズ</v>
      </c>
      <c r="I82" s="7">
        <f>+I65+8</f>
        <v>35</v>
      </c>
      <c r="J82" s="31" t="str">
        <f>IF(I82="","",VLOOKUP(I82,データ２!$A$2:$B$144,2))</f>
        <v>球友ジュニアーズ</v>
      </c>
    </row>
    <row r="83" spans="1:10" ht="13.5" customHeight="1">
      <c r="A83" s="6">
        <f>+A66+8</f>
        <v>33</v>
      </c>
      <c r="B83" s="29" t="str">
        <f>IF(A83="","",VLOOKUP(A83,データ２!$A$2:$B$144,2))</f>
        <v>御殿山ファイターズ</v>
      </c>
      <c r="C83" s="6">
        <f>+C66+8</f>
        <v>36</v>
      </c>
      <c r="D83" s="29" t="str">
        <f>IF(C83="","",VLOOKUP(C83,データ２!$A$2:$B$144,2))</f>
        <v>レッドサンズ</v>
      </c>
      <c r="E83" s="6">
        <f>+E66+8</f>
        <v>35</v>
      </c>
      <c r="F83" s="29" t="str">
        <f>IF(E83="","",VLOOKUP(E83,データ２!$A$2:$B$144,2))</f>
        <v>球友ジュニアーズ</v>
      </c>
      <c r="G83" s="6">
        <f>+G66+8</f>
        <v>35</v>
      </c>
      <c r="H83" s="29" t="str">
        <f>IF(G83="","",VLOOKUP(G83,データ２!$A$2:$B$144,2))</f>
        <v>球友ジュニアーズ</v>
      </c>
      <c r="I83" s="6">
        <f>+I66+8</f>
        <v>36</v>
      </c>
      <c r="J83" s="29" t="str">
        <f>IF(I83="","",VLOOKUP(I83,データ２!$A$2:$B$144,2))</f>
        <v>レッドサンズ</v>
      </c>
    </row>
    <row r="84" spans="1:10" ht="13.5" customHeight="1">
      <c r="A84" s="18" t="s">
        <v>154</v>
      </c>
      <c r="B84" s="30"/>
      <c r="C84" s="18" t="s">
        <v>159</v>
      </c>
      <c r="D84" s="30"/>
      <c r="E84" s="18" t="s">
        <v>164</v>
      </c>
      <c r="F84" s="30"/>
      <c r="G84" s="18" t="s">
        <v>169</v>
      </c>
      <c r="H84" s="30"/>
      <c r="I84" s="18" t="s">
        <v>174</v>
      </c>
      <c r="J84" s="30"/>
    </row>
    <row r="85" spans="1:10" ht="13.5" customHeight="1">
      <c r="A85" s="7">
        <f>+A68+8</f>
        <v>39</v>
      </c>
      <c r="B85" s="31" t="str">
        <f>IF(A85="","",VLOOKUP(A85,データ２!$A$2:$B$144,2))</f>
        <v>有馬スワローズ</v>
      </c>
      <c r="C85" s="7">
        <f>+C68+8</f>
        <v>38</v>
      </c>
      <c r="D85" s="31" t="str">
        <f>IF(C85="","",VLOOKUP(C85,データ２!$A$2:$B$144,2))</f>
        <v>葛西ファイターズ</v>
      </c>
      <c r="E85" s="7">
        <f>+E68+8</f>
        <v>36</v>
      </c>
      <c r="F85" s="31" t="str">
        <f>IF(E85="","",VLOOKUP(E85,データ２!$A$2:$B$144,2))</f>
        <v>レッドサンズ</v>
      </c>
      <c r="G85" s="7">
        <f>+G68+8</f>
        <v>40</v>
      </c>
      <c r="H85" s="31" t="str">
        <f>IF(G85="","",VLOOKUP(G85,データ２!$A$2:$B$144,2))</f>
        <v>東王ジュニア</v>
      </c>
      <c r="I85" s="7">
        <f>+I68+8</f>
        <v>40</v>
      </c>
      <c r="J85" s="31" t="str">
        <f>IF(I85="","",VLOOKUP(I85,データ２!$A$2:$B$144,2))</f>
        <v>東王ジュニア</v>
      </c>
    </row>
    <row r="86" spans="6:10" ht="13.5" customHeight="1">
      <c r="F86" s="32"/>
      <c r="H86" s="32"/>
      <c r="J86" s="32"/>
    </row>
    <row r="87" spans="1:10" ht="19.5" customHeight="1">
      <c r="A87" s="20" t="s">
        <v>85</v>
      </c>
      <c r="F87" s="32"/>
      <c r="H87" s="32"/>
      <c r="J87" s="32"/>
    </row>
    <row r="88" spans="1:12" ht="13.5" customHeight="1">
      <c r="A88" s="6">
        <f>+A71+8</f>
        <v>41</v>
      </c>
      <c r="B88" s="29" t="str">
        <f>IF(A88="","",VLOOKUP(A88,データ２!$A$2:$B$144,2))</f>
        <v>ブラザースクラブ</v>
      </c>
      <c r="C88" s="6">
        <f>+C71+8</f>
        <v>42</v>
      </c>
      <c r="D88" s="29" t="str">
        <f>IF(C88="","",VLOOKUP(C88,データ２!$A$2:$B$144,2))</f>
        <v>羽沢フォースターズ</v>
      </c>
      <c r="E88" s="6">
        <f>+E71+8</f>
        <v>41</v>
      </c>
      <c r="F88" s="29" t="str">
        <f>IF(E88="","",VLOOKUP(E88,データ２!$A$2:$B$144,2))</f>
        <v>ブラザースクラブ</v>
      </c>
      <c r="G88" s="6">
        <f>+G71+8</f>
        <v>45</v>
      </c>
      <c r="H88" s="29" t="str">
        <f>IF(G88="","",VLOOKUP(G88,データ２!$A$2:$B$144,2))</f>
        <v>越中島ブレーブス</v>
      </c>
      <c r="I88" s="6">
        <f>+I71+8</f>
        <v>44</v>
      </c>
      <c r="J88" s="29" t="str">
        <f>IF(I88="","",VLOOKUP(I88,データ２!$A$2:$B$144,2))</f>
        <v>墨田スターズ</v>
      </c>
      <c r="K88" s="6">
        <f>+K71+8</f>
        <v>45</v>
      </c>
      <c r="L88" s="29" t="str">
        <f>IF(K88="","",VLOOKUP(K88,データ２!$A$2:$B$144,2))</f>
        <v>越中島ブレーブス</v>
      </c>
    </row>
    <row r="89" spans="1:12" ht="13.5" customHeight="1">
      <c r="A89" s="18" t="s">
        <v>120</v>
      </c>
      <c r="B89" s="30"/>
      <c r="C89" s="18" t="s">
        <v>181</v>
      </c>
      <c r="D89" s="30"/>
      <c r="E89" s="18" t="s">
        <v>186</v>
      </c>
      <c r="F89" s="30"/>
      <c r="G89" s="18" t="s">
        <v>191</v>
      </c>
      <c r="H89" s="30"/>
      <c r="I89" s="18" t="s">
        <v>196</v>
      </c>
      <c r="J89" s="30"/>
      <c r="K89" s="18" t="s">
        <v>201</v>
      </c>
      <c r="L89" s="30"/>
    </row>
    <row r="90" spans="1:12" ht="13.5" customHeight="1">
      <c r="A90" s="7">
        <f>+A73+8</f>
        <v>48</v>
      </c>
      <c r="B90" s="31" t="str">
        <f>IF(A90="","",VLOOKUP(A90,データ２!$A$2:$B$144,2))</f>
        <v>雑司ヶ谷ヤング</v>
      </c>
      <c r="C90" s="7">
        <f>+C73+8</f>
        <v>46</v>
      </c>
      <c r="D90" s="31" t="str">
        <f>IF(C90="","",VLOOKUP(C90,データ２!$A$2:$B$144,2))</f>
        <v>品川レインボーズ</v>
      </c>
      <c r="E90" s="7">
        <f>+E73+8</f>
        <v>43</v>
      </c>
      <c r="F90" s="31" t="str">
        <f>IF(E90="","",VLOOKUP(E90,データ２!$A$2:$B$144,2))</f>
        <v>淀四ライオンズ</v>
      </c>
      <c r="G90" s="7">
        <f>+G73+8</f>
        <v>48</v>
      </c>
      <c r="H90" s="31" t="str">
        <f>IF(G90="","",VLOOKUP(G90,データ２!$A$2:$B$144,2))</f>
        <v>雑司ヶ谷ヤング</v>
      </c>
      <c r="I90" s="7">
        <f>+I73+8</f>
        <v>47</v>
      </c>
      <c r="J90" s="31" t="str">
        <f>IF(I90="","",VLOOKUP(I90,データ２!$A$2:$B$144,2))</f>
        <v>出雲ライオンズ</v>
      </c>
      <c r="K90" s="7">
        <f>+K73+8</f>
        <v>47</v>
      </c>
      <c r="L90" s="31" t="str">
        <f>IF(K90="","",VLOOKUP(K90,データ２!$A$2:$B$144,2))</f>
        <v>出雲ライオンズ</v>
      </c>
    </row>
    <row r="91" spans="1:12" ht="13.5" customHeight="1">
      <c r="A91" s="6">
        <f>+A74+8</f>
        <v>42</v>
      </c>
      <c r="B91" s="29" t="str">
        <f>IF(A91="","",VLOOKUP(A91,データ２!$A$2:$B$144,2))</f>
        <v>羽沢フォースターズ</v>
      </c>
      <c r="C91" s="6">
        <f>+C74+8</f>
        <v>43</v>
      </c>
      <c r="D91" s="29" t="str">
        <f>IF(C91="","",VLOOKUP(C91,データ２!$A$2:$B$144,2))</f>
        <v>淀四ライオンズ</v>
      </c>
      <c r="E91" s="6">
        <f>+E74+8</f>
        <v>46</v>
      </c>
      <c r="F91" s="29" t="str">
        <f>IF(E91="","",VLOOKUP(E91,データ２!$A$2:$B$144,2))</f>
        <v>品川レインボーズ</v>
      </c>
      <c r="G91" s="6">
        <f>+G74+8</f>
        <v>46</v>
      </c>
      <c r="H91" s="29" t="str">
        <f>IF(G91="","",VLOOKUP(G91,データ２!$A$2:$B$144,2))</f>
        <v>品川レインボーズ</v>
      </c>
      <c r="I91" s="6">
        <f>+I74+8</f>
        <v>45</v>
      </c>
      <c r="J91" s="29" t="str">
        <f>IF(I91="","",VLOOKUP(I91,データ２!$A$2:$B$144,2))</f>
        <v>越中島ブレーブス</v>
      </c>
      <c r="K91" s="6">
        <f>+K74+8</f>
        <v>41</v>
      </c>
      <c r="L91" s="29" t="str">
        <f>IF(K91="","",VLOOKUP(K91,データ２!$A$2:$B$144,2))</f>
        <v>ブラザースクラブ</v>
      </c>
    </row>
    <row r="92" spans="1:12" ht="13.5" customHeight="1">
      <c r="A92" s="18" t="s">
        <v>121</v>
      </c>
      <c r="B92" s="30"/>
      <c r="C92" s="18" t="s">
        <v>182</v>
      </c>
      <c r="D92" s="30"/>
      <c r="E92" s="18" t="s">
        <v>187</v>
      </c>
      <c r="F92" s="30"/>
      <c r="G92" s="18" t="s">
        <v>192</v>
      </c>
      <c r="H92" s="30"/>
      <c r="I92" s="18" t="s">
        <v>197</v>
      </c>
      <c r="J92" s="30"/>
      <c r="K92" s="18" t="s">
        <v>202</v>
      </c>
      <c r="L92" s="30"/>
    </row>
    <row r="93" spans="1:12" ht="13.5" customHeight="1">
      <c r="A93" s="7">
        <f>+A76+8</f>
        <v>47</v>
      </c>
      <c r="B93" s="31" t="str">
        <f>IF(A93="","",VLOOKUP(A93,データ２!$A$2:$B$144,2))</f>
        <v>出雲ライオンズ</v>
      </c>
      <c r="C93" s="7">
        <f>+C76+8</f>
        <v>45</v>
      </c>
      <c r="D93" s="31" t="str">
        <f>IF(C93="","",VLOOKUP(C93,データ２!$A$2:$B$144,2))</f>
        <v>越中島ブレーブス</v>
      </c>
      <c r="E93" s="7">
        <f>+E76+8</f>
        <v>48</v>
      </c>
      <c r="F93" s="31" t="str">
        <f>IF(E93="","",VLOOKUP(E93,データ２!$A$2:$B$144,2))</f>
        <v>雑司ヶ谷ヤング</v>
      </c>
      <c r="G93" s="7">
        <f>+G76+8</f>
        <v>47</v>
      </c>
      <c r="H93" s="31" t="str">
        <f>IF(G93="","",VLOOKUP(G93,データ２!$A$2:$B$144,2))</f>
        <v>出雲ライオンズ</v>
      </c>
      <c r="I93" s="7">
        <f>+I76+8</f>
        <v>46</v>
      </c>
      <c r="J93" s="31" t="str">
        <f>IF(I93="","",VLOOKUP(I93,データ２!$A$2:$B$144,2))</f>
        <v>品川レインボーズ</v>
      </c>
      <c r="K93" s="7">
        <f>+K76+8</f>
        <v>42</v>
      </c>
      <c r="L93" s="31" t="str">
        <f>IF(K93="","",VLOOKUP(K93,データ２!$A$2:$B$144,2))</f>
        <v>羽沢フォースターズ</v>
      </c>
    </row>
    <row r="94" spans="1:12" ht="13.5" customHeight="1">
      <c r="A94" s="6">
        <f>+A77+8</f>
        <v>43</v>
      </c>
      <c r="B94" s="29" t="str">
        <f>IF(A94="","",VLOOKUP(A94,データ２!$A$2:$B$144,2))</f>
        <v>淀四ライオンズ</v>
      </c>
      <c r="C94" s="6">
        <f>+C77+8</f>
        <v>42</v>
      </c>
      <c r="D94" s="29" t="str">
        <f>IF(C94="","",VLOOKUP(C94,データ２!$A$2:$B$144,2))</f>
        <v>羽沢フォースターズ</v>
      </c>
      <c r="E94" s="6">
        <f>+E77+8</f>
        <v>41</v>
      </c>
      <c r="F94" s="29" t="str">
        <f>IF(E94="","",VLOOKUP(E94,データ２!$A$2:$B$144,2))</f>
        <v>ブラザースクラブ</v>
      </c>
      <c r="G94" s="6">
        <f>+G77+8</f>
        <v>41</v>
      </c>
      <c r="H94" s="29" t="str">
        <f>IF(G94="","",VLOOKUP(G94,データ２!$A$2:$B$144,2))</f>
        <v>ブラザースクラブ</v>
      </c>
      <c r="I94" s="6">
        <f>+I77+8</f>
        <v>41</v>
      </c>
      <c r="J94" s="29" t="str">
        <f>IF(I94="","",VLOOKUP(I94,データ２!$A$2:$B$144,2))</f>
        <v>ブラザースクラブ</v>
      </c>
      <c r="K94" s="6">
        <f>+K77+8</f>
        <v>47</v>
      </c>
      <c r="L94" s="29" t="str">
        <f>IF(K94="","",VLOOKUP(K94,データ２!$A$2:$B$144,2))</f>
        <v>出雲ライオンズ</v>
      </c>
    </row>
    <row r="95" spans="1:12" ht="13.5" customHeight="1">
      <c r="A95" s="18" t="s">
        <v>178</v>
      </c>
      <c r="B95" s="30"/>
      <c r="C95" s="18" t="s">
        <v>183</v>
      </c>
      <c r="D95" s="30"/>
      <c r="E95" s="18" t="s">
        <v>188</v>
      </c>
      <c r="F95" s="30"/>
      <c r="G95" s="18" t="s">
        <v>193</v>
      </c>
      <c r="H95" s="30"/>
      <c r="I95" s="18" t="s">
        <v>198</v>
      </c>
      <c r="J95" s="30"/>
      <c r="K95" s="18" t="s">
        <v>203</v>
      </c>
      <c r="L95" s="30"/>
    </row>
    <row r="96" spans="1:12" ht="13.5" customHeight="1">
      <c r="A96" s="7">
        <f>+A79+8</f>
        <v>46</v>
      </c>
      <c r="B96" s="31" t="str">
        <f>IF(A96="","",VLOOKUP(A96,データ２!$A$2:$B$144,2))</f>
        <v>品川レインボーズ</v>
      </c>
      <c r="C96" s="7">
        <f>+C79+8</f>
        <v>48</v>
      </c>
      <c r="D96" s="31" t="str">
        <f>IF(C96="","",VLOOKUP(C96,データ２!$A$2:$B$144,2))</f>
        <v>雑司ヶ谷ヤング</v>
      </c>
      <c r="E96" s="7">
        <f>+E79+8</f>
        <v>46</v>
      </c>
      <c r="F96" s="31" t="str">
        <f>IF(E96="","",VLOOKUP(E96,データ２!$A$2:$B$144,2))</f>
        <v>品川レインボーズ</v>
      </c>
      <c r="G96" s="7">
        <f>+G79+8</f>
        <v>45</v>
      </c>
      <c r="H96" s="31" t="str">
        <f>IF(G96="","",VLOOKUP(G96,データ２!$A$2:$B$144,2))</f>
        <v>越中島ブレーブス</v>
      </c>
      <c r="I96" s="7">
        <f>+I79+8</f>
        <v>44</v>
      </c>
      <c r="J96" s="31" t="str">
        <f>IF(I96="","",VLOOKUP(I96,データ２!$A$2:$B$144,2))</f>
        <v>墨田スターズ</v>
      </c>
      <c r="K96" s="7">
        <f>+K79+8</f>
        <v>48</v>
      </c>
      <c r="L96" s="31" t="str">
        <f>IF(K96="","",VLOOKUP(K96,データ２!$A$2:$B$144,2))</f>
        <v>雑司ヶ谷ヤング</v>
      </c>
    </row>
    <row r="97" spans="1:10" ht="13.5" customHeight="1">
      <c r="A97" s="6">
        <f>+A80+8</f>
        <v>44</v>
      </c>
      <c r="B97" s="29" t="str">
        <f>IF(A97="","",VLOOKUP(A97,データ２!$A$2:$B$144,2))</f>
        <v>墨田スターズ</v>
      </c>
      <c r="C97" s="6">
        <f>+C80+8</f>
        <v>43</v>
      </c>
      <c r="D97" s="29" t="str">
        <f>IF(C97="","",VLOOKUP(C97,データ２!$A$2:$B$144,2))</f>
        <v>淀四ライオンズ</v>
      </c>
      <c r="E97" s="6">
        <f>+E80+8</f>
        <v>42</v>
      </c>
      <c r="F97" s="29" t="str">
        <f>IF(E97="","",VLOOKUP(E97,データ２!$A$2:$B$144,2))</f>
        <v>羽沢フォースターズ</v>
      </c>
      <c r="G97" s="6">
        <f>+G80+8</f>
        <v>42</v>
      </c>
      <c r="H97" s="29" t="str">
        <f>IF(G97="","",VLOOKUP(G97,データ２!$A$2:$B$144,2))</f>
        <v>羽沢フォースターズ</v>
      </c>
      <c r="I97" s="6">
        <f>+I80+8</f>
        <v>42</v>
      </c>
      <c r="J97" s="29" t="str">
        <f>IF(I97="","",VLOOKUP(I97,データ２!$A$2:$B$144,2))</f>
        <v>羽沢フォースターズ</v>
      </c>
    </row>
    <row r="98" spans="1:10" ht="13.5" customHeight="1">
      <c r="A98" s="18" t="s">
        <v>179</v>
      </c>
      <c r="B98" s="30"/>
      <c r="C98" s="18" t="s">
        <v>184</v>
      </c>
      <c r="D98" s="30"/>
      <c r="E98" s="18" t="s">
        <v>189</v>
      </c>
      <c r="F98" s="30"/>
      <c r="G98" s="18" t="s">
        <v>194</v>
      </c>
      <c r="H98" s="30"/>
      <c r="I98" s="18" t="s">
        <v>199</v>
      </c>
      <c r="J98" s="30"/>
    </row>
    <row r="99" spans="1:10" ht="13.5" customHeight="1">
      <c r="A99" s="7">
        <f>+A82+8</f>
        <v>45</v>
      </c>
      <c r="B99" s="31" t="str">
        <f>IF(A99="","",VLOOKUP(A99,データ２!$A$2:$B$144,2))</f>
        <v>越中島ブレーブス</v>
      </c>
      <c r="C99" s="7">
        <f>+C82+8</f>
        <v>47</v>
      </c>
      <c r="D99" s="31" t="str">
        <f>IF(C99="","",VLOOKUP(C99,データ２!$A$2:$B$144,2))</f>
        <v>出雲ライオンズ</v>
      </c>
      <c r="E99" s="7">
        <f>+E82+8</f>
        <v>45</v>
      </c>
      <c r="F99" s="31" t="str">
        <f>IF(E99="","",VLOOKUP(E99,データ２!$A$2:$B$144,2))</f>
        <v>越中島ブレーブス</v>
      </c>
      <c r="G99" s="7">
        <f>+G82+8</f>
        <v>44</v>
      </c>
      <c r="H99" s="31" t="str">
        <f>IF(G99="","",VLOOKUP(G99,データ２!$A$2:$B$144,2))</f>
        <v>墨田スターズ</v>
      </c>
      <c r="I99" s="7">
        <f>+I82+8</f>
        <v>43</v>
      </c>
      <c r="J99" s="31" t="str">
        <f>IF(I99="","",VLOOKUP(I99,データ２!$A$2:$B$144,2))</f>
        <v>淀四ライオンズ</v>
      </c>
    </row>
    <row r="100" spans="1:10" ht="13.5" customHeight="1">
      <c r="A100" s="6">
        <f>+A83+8</f>
        <v>41</v>
      </c>
      <c r="B100" s="29" t="str">
        <f>IF(A100="","",VLOOKUP(A100,データ２!$A$2:$B$144,2))</f>
        <v>ブラザースクラブ</v>
      </c>
      <c r="C100" s="6">
        <f>+C83+8</f>
        <v>44</v>
      </c>
      <c r="D100" s="29" t="str">
        <f>IF(C100="","",VLOOKUP(C100,データ２!$A$2:$B$144,2))</f>
        <v>墨田スターズ</v>
      </c>
      <c r="E100" s="6">
        <f>+E83+8</f>
        <v>43</v>
      </c>
      <c r="F100" s="29" t="str">
        <f>IF(E100="","",VLOOKUP(E100,データ２!$A$2:$B$144,2))</f>
        <v>淀四ライオンズ</v>
      </c>
      <c r="G100" s="6">
        <f>+G83+8</f>
        <v>43</v>
      </c>
      <c r="H100" s="29" t="str">
        <f>IF(G100="","",VLOOKUP(G100,データ２!$A$2:$B$144,2))</f>
        <v>淀四ライオンズ</v>
      </c>
      <c r="I100" s="6">
        <f>+I83+8</f>
        <v>44</v>
      </c>
      <c r="J100" s="29" t="str">
        <f>IF(I100="","",VLOOKUP(I100,データ２!$A$2:$B$144,2))</f>
        <v>墨田スターズ</v>
      </c>
    </row>
    <row r="101" spans="1:10" ht="12.75">
      <c r="A101" s="18" t="s">
        <v>180</v>
      </c>
      <c r="B101" s="30"/>
      <c r="C101" s="18" t="s">
        <v>185</v>
      </c>
      <c r="D101" s="30"/>
      <c r="E101" s="18" t="s">
        <v>190</v>
      </c>
      <c r="F101" s="30"/>
      <c r="G101" s="18" t="s">
        <v>195</v>
      </c>
      <c r="H101" s="30"/>
      <c r="I101" s="18" t="s">
        <v>200</v>
      </c>
      <c r="J101" s="30"/>
    </row>
    <row r="102" spans="1:10" ht="12.75">
      <c r="A102" s="7">
        <f>+A85+8</f>
        <v>47</v>
      </c>
      <c r="B102" s="31" t="str">
        <f>IF(A102="","",VLOOKUP(A102,データ２!$A$2:$B$144,2))</f>
        <v>出雲ライオンズ</v>
      </c>
      <c r="C102" s="7">
        <f>+C85+8</f>
        <v>46</v>
      </c>
      <c r="D102" s="31" t="str">
        <f>IF(C102="","",VLOOKUP(C102,データ２!$A$2:$B$144,2))</f>
        <v>品川レインボーズ</v>
      </c>
      <c r="E102" s="7">
        <f>+E85+8</f>
        <v>44</v>
      </c>
      <c r="F102" s="31" t="str">
        <f>IF(E102="","",VLOOKUP(E102,データ２!$A$2:$B$144,2))</f>
        <v>墨田スターズ</v>
      </c>
      <c r="G102" s="7">
        <f>+G85+8</f>
        <v>48</v>
      </c>
      <c r="H102" s="31" t="str">
        <f>IF(G102="","",VLOOKUP(G102,データ２!$A$2:$B$144,2))</f>
        <v>雑司ヶ谷ヤング</v>
      </c>
      <c r="I102" s="7">
        <f>+I85+8</f>
        <v>48</v>
      </c>
      <c r="J102" s="31" t="str">
        <f>IF(I102="","",VLOOKUP(I102,データ２!$A$2:$B$144,2))</f>
        <v>雑司ヶ谷ヤング</v>
      </c>
    </row>
    <row r="104" ht="19.5" customHeight="1">
      <c r="A104" s="20" t="s">
        <v>86</v>
      </c>
    </row>
    <row r="105" spans="1:12" ht="13.5" customHeight="1">
      <c r="A105" s="6">
        <f>+A88+8</f>
        <v>49</v>
      </c>
      <c r="B105" s="29" t="str">
        <f>IF(A105="","",VLOOKUP(A105,データ２!$A$2:$B$144,2))</f>
        <v>文京パワーズ</v>
      </c>
      <c r="C105" s="6">
        <f>+C88+8</f>
        <v>50</v>
      </c>
      <c r="D105" s="29" t="str">
        <f>IF(C105="","",VLOOKUP(C105,データ２!$A$2:$B$144,2))</f>
        <v>金町ジャイアンツ</v>
      </c>
      <c r="E105" s="6">
        <f>+E88+8</f>
        <v>49</v>
      </c>
      <c r="F105" s="29" t="str">
        <f>IF(E105="","",VLOOKUP(E105,データ２!$A$2:$B$144,2))</f>
        <v>文京パワーズ</v>
      </c>
      <c r="G105" s="6">
        <f>+G88+8</f>
        <v>53</v>
      </c>
      <c r="H105" s="29" t="str">
        <f>IF(G105="","",VLOOKUP(G105,データ２!$A$2:$B$144,2))</f>
        <v>大島中央</v>
      </c>
      <c r="I105" s="6">
        <f>+I88+8</f>
        <v>52</v>
      </c>
      <c r="J105" s="29" t="str">
        <f>IF(I105="","",VLOOKUP(I105,データ２!$A$2:$B$144,2))</f>
        <v>旗の台クラブ</v>
      </c>
      <c r="K105" s="6">
        <f>+K88+8</f>
        <v>53</v>
      </c>
      <c r="L105" s="29" t="str">
        <f>IF(K105="","",VLOOKUP(K105,データ２!$A$2:$B$144,2))</f>
        <v>大島中央</v>
      </c>
    </row>
    <row r="106" spans="1:12" ht="13.5" customHeight="1">
      <c r="A106" s="18" t="s">
        <v>122</v>
      </c>
      <c r="B106" s="30"/>
      <c r="C106" s="18" t="s">
        <v>207</v>
      </c>
      <c r="D106" s="30"/>
      <c r="E106" s="18" t="s">
        <v>212</v>
      </c>
      <c r="F106" s="30"/>
      <c r="G106" s="18" t="s">
        <v>217</v>
      </c>
      <c r="H106" s="30"/>
      <c r="I106" s="18" t="s">
        <v>222</v>
      </c>
      <c r="J106" s="30"/>
      <c r="K106" s="18" t="s">
        <v>227</v>
      </c>
      <c r="L106" s="30"/>
    </row>
    <row r="107" spans="1:12" ht="13.5" customHeight="1">
      <c r="A107" s="7">
        <f>+A90+8</f>
        <v>56</v>
      </c>
      <c r="B107" s="31" t="str">
        <f>IF(A107="","",VLOOKUP(A107,データ２!$A$2:$B$144,2))</f>
        <v>富士クラブ</v>
      </c>
      <c r="C107" s="7">
        <f>+C90+8</f>
        <v>54</v>
      </c>
      <c r="D107" s="31" t="str">
        <f>IF(C107="","",VLOOKUP(C107,データ２!$A$2:$B$144,2))</f>
        <v>カバラホークス</v>
      </c>
      <c r="E107" s="7">
        <f>+E90+8</f>
        <v>51</v>
      </c>
      <c r="F107" s="31" t="str">
        <f>IF(E107="","",VLOOKUP(E107,データ２!$A$2:$B$144,2))</f>
        <v>久我山イーグルス</v>
      </c>
      <c r="G107" s="7">
        <f>+G90+8</f>
        <v>56</v>
      </c>
      <c r="H107" s="31" t="str">
        <f>IF(G107="","",VLOOKUP(G107,データ２!$A$2:$B$144,2))</f>
        <v>富士クラブ</v>
      </c>
      <c r="I107" s="7">
        <f>+I90+8</f>
        <v>55</v>
      </c>
      <c r="J107" s="31" t="str">
        <f>IF(I107="","",VLOOKUP(I107,データ２!$A$2:$B$144,2))</f>
        <v>青山イーグルス</v>
      </c>
      <c r="K107" s="7">
        <f>+K90+8</f>
        <v>55</v>
      </c>
      <c r="L107" s="31" t="str">
        <f>IF(K107="","",VLOOKUP(K107,データ２!$A$2:$B$144,2))</f>
        <v>青山イーグルス</v>
      </c>
    </row>
    <row r="108" spans="1:12" ht="13.5" customHeight="1">
      <c r="A108" s="6">
        <f>+A91+8</f>
        <v>50</v>
      </c>
      <c r="B108" s="29" t="str">
        <f>IF(A108="","",VLOOKUP(A108,データ２!$A$2:$B$144,2))</f>
        <v>金町ジャイアンツ</v>
      </c>
      <c r="C108" s="6">
        <f>+C91+8</f>
        <v>51</v>
      </c>
      <c r="D108" s="29" t="str">
        <f>IF(C108="","",VLOOKUP(C108,データ２!$A$2:$B$144,2))</f>
        <v>久我山イーグルス</v>
      </c>
      <c r="E108" s="6">
        <f>+E91+8</f>
        <v>54</v>
      </c>
      <c r="F108" s="29" t="str">
        <f>IF(E108="","",VLOOKUP(E108,データ２!$A$2:$B$144,2))</f>
        <v>カバラホークス</v>
      </c>
      <c r="G108" s="6">
        <f>+G91+8</f>
        <v>54</v>
      </c>
      <c r="H108" s="29" t="str">
        <f>IF(G108="","",VLOOKUP(G108,データ２!$A$2:$B$144,2))</f>
        <v>カバラホークス</v>
      </c>
      <c r="I108" s="6">
        <f>+I91+8</f>
        <v>53</v>
      </c>
      <c r="J108" s="29" t="str">
        <f>IF(I108="","",VLOOKUP(I108,データ２!$A$2:$B$144,2))</f>
        <v>大島中央</v>
      </c>
      <c r="K108" s="6">
        <f>+K91+8</f>
        <v>49</v>
      </c>
      <c r="L108" s="29" t="str">
        <f>IF(K108="","",VLOOKUP(K108,データ２!$A$2:$B$144,2))</f>
        <v>文京パワーズ</v>
      </c>
    </row>
    <row r="109" spans="1:12" ht="13.5" customHeight="1">
      <c r="A109" s="18" t="s">
        <v>123</v>
      </c>
      <c r="B109" s="30"/>
      <c r="C109" s="18" t="s">
        <v>208</v>
      </c>
      <c r="D109" s="30"/>
      <c r="E109" s="18" t="s">
        <v>213</v>
      </c>
      <c r="F109" s="30"/>
      <c r="G109" s="18" t="s">
        <v>218</v>
      </c>
      <c r="H109" s="30"/>
      <c r="I109" s="18" t="s">
        <v>223</v>
      </c>
      <c r="J109" s="30"/>
      <c r="K109" s="18" t="s">
        <v>228</v>
      </c>
      <c r="L109" s="30"/>
    </row>
    <row r="110" spans="1:12" ht="13.5" customHeight="1">
      <c r="A110" s="7">
        <f>+A93+8</f>
        <v>55</v>
      </c>
      <c r="B110" s="31" t="str">
        <f>IF(A110="","",VLOOKUP(A110,データ２!$A$2:$B$144,2))</f>
        <v>青山イーグルス</v>
      </c>
      <c r="C110" s="7">
        <f>+C93+8</f>
        <v>53</v>
      </c>
      <c r="D110" s="31" t="str">
        <f>IF(C110="","",VLOOKUP(C110,データ２!$A$2:$B$144,2))</f>
        <v>大島中央</v>
      </c>
      <c r="E110" s="7">
        <f>+E93+8</f>
        <v>56</v>
      </c>
      <c r="F110" s="31" t="str">
        <f>IF(E110="","",VLOOKUP(E110,データ２!$A$2:$B$144,2))</f>
        <v>富士クラブ</v>
      </c>
      <c r="G110" s="7">
        <f>+G93+8</f>
        <v>55</v>
      </c>
      <c r="H110" s="31" t="str">
        <f>IF(G110="","",VLOOKUP(G110,データ２!$A$2:$B$144,2))</f>
        <v>青山イーグルス</v>
      </c>
      <c r="I110" s="7">
        <f>+I93+8</f>
        <v>54</v>
      </c>
      <c r="J110" s="31" t="str">
        <f>IF(I110="","",VLOOKUP(I110,データ２!$A$2:$B$144,2))</f>
        <v>カバラホークス</v>
      </c>
      <c r="K110" s="7">
        <f>+K93+8</f>
        <v>50</v>
      </c>
      <c r="L110" s="31" t="str">
        <f>IF(K110="","",VLOOKUP(K110,データ２!$A$2:$B$144,2))</f>
        <v>金町ジャイアンツ</v>
      </c>
    </row>
    <row r="111" spans="1:12" ht="13.5" customHeight="1">
      <c r="A111" s="6">
        <f>+A94+8</f>
        <v>51</v>
      </c>
      <c r="B111" s="29" t="str">
        <f>IF(A111="","",VLOOKUP(A111,データ２!$A$2:$B$144,2))</f>
        <v>久我山イーグルス</v>
      </c>
      <c r="C111" s="6">
        <f>+C94+8</f>
        <v>50</v>
      </c>
      <c r="D111" s="29" t="str">
        <f>IF(C111="","",VLOOKUP(C111,データ２!$A$2:$B$144,2))</f>
        <v>金町ジャイアンツ</v>
      </c>
      <c r="E111" s="6">
        <f>+E94+8</f>
        <v>49</v>
      </c>
      <c r="F111" s="29" t="str">
        <f>IF(E111="","",VLOOKUP(E111,データ２!$A$2:$B$144,2))</f>
        <v>文京パワーズ</v>
      </c>
      <c r="G111" s="6">
        <f>+G94+8</f>
        <v>49</v>
      </c>
      <c r="H111" s="29" t="str">
        <f>IF(G111="","",VLOOKUP(G111,データ２!$A$2:$B$144,2))</f>
        <v>文京パワーズ</v>
      </c>
      <c r="I111" s="6">
        <f>+I94+8</f>
        <v>49</v>
      </c>
      <c r="J111" s="29" t="str">
        <f>IF(I111="","",VLOOKUP(I111,データ２!$A$2:$B$144,2))</f>
        <v>文京パワーズ</v>
      </c>
      <c r="K111" s="6">
        <f>+K94+8</f>
        <v>55</v>
      </c>
      <c r="L111" s="29" t="str">
        <f>IF(K111="","",VLOOKUP(K111,データ２!$A$2:$B$144,2))</f>
        <v>青山イーグルス</v>
      </c>
    </row>
    <row r="112" spans="1:12" ht="13.5" customHeight="1">
      <c r="A112" s="18" t="s">
        <v>204</v>
      </c>
      <c r="B112" s="30"/>
      <c r="C112" s="18" t="s">
        <v>209</v>
      </c>
      <c r="D112" s="30"/>
      <c r="E112" s="18" t="s">
        <v>214</v>
      </c>
      <c r="F112" s="30"/>
      <c r="G112" s="18" t="s">
        <v>219</v>
      </c>
      <c r="H112" s="30"/>
      <c r="I112" s="18" t="s">
        <v>224</v>
      </c>
      <c r="J112" s="30"/>
      <c r="K112" s="18" t="s">
        <v>229</v>
      </c>
      <c r="L112" s="30"/>
    </row>
    <row r="113" spans="1:12" ht="13.5" customHeight="1">
      <c r="A113" s="7">
        <f>+A96+8</f>
        <v>54</v>
      </c>
      <c r="B113" s="31" t="str">
        <f>IF(A113="","",VLOOKUP(A113,データ２!$A$2:$B$144,2))</f>
        <v>カバラホークス</v>
      </c>
      <c r="C113" s="7">
        <f>+C96+8</f>
        <v>56</v>
      </c>
      <c r="D113" s="31" t="str">
        <f>IF(C113="","",VLOOKUP(C113,データ２!$A$2:$B$144,2))</f>
        <v>富士クラブ</v>
      </c>
      <c r="E113" s="7">
        <f>+E96+8</f>
        <v>54</v>
      </c>
      <c r="F113" s="31" t="str">
        <f>IF(E113="","",VLOOKUP(E113,データ２!$A$2:$B$144,2))</f>
        <v>カバラホークス</v>
      </c>
      <c r="G113" s="7">
        <f>+G96+8</f>
        <v>53</v>
      </c>
      <c r="H113" s="31" t="str">
        <f>IF(G113="","",VLOOKUP(G113,データ２!$A$2:$B$144,2))</f>
        <v>大島中央</v>
      </c>
      <c r="I113" s="7">
        <f>+I96+8</f>
        <v>52</v>
      </c>
      <c r="J113" s="31" t="str">
        <f>IF(I113="","",VLOOKUP(I113,データ２!$A$2:$B$144,2))</f>
        <v>旗の台クラブ</v>
      </c>
      <c r="K113" s="7">
        <f>+K96+8</f>
        <v>56</v>
      </c>
      <c r="L113" s="31" t="str">
        <f>IF(K113="","",VLOOKUP(K113,データ２!$A$2:$B$144,2))</f>
        <v>富士クラブ</v>
      </c>
    </row>
    <row r="114" spans="1:10" ht="13.5" customHeight="1">
      <c r="A114" s="6">
        <f>+A97+8</f>
        <v>52</v>
      </c>
      <c r="B114" s="29" t="str">
        <f>IF(A114="","",VLOOKUP(A114,データ２!$A$2:$B$144,2))</f>
        <v>旗の台クラブ</v>
      </c>
      <c r="C114" s="6">
        <f>+C97+8</f>
        <v>51</v>
      </c>
      <c r="D114" s="29" t="str">
        <f>IF(C114="","",VLOOKUP(C114,データ２!$A$2:$B$144,2))</f>
        <v>久我山イーグルス</v>
      </c>
      <c r="E114" s="6">
        <f>+E97+8</f>
        <v>50</v>
      </c>
      <c r="F114" s="29" t="str">
        <f>IF(E114="","",VLOOKUP(E114,データ２!$A$2:$B$144,2))</f>
        <v>金町ジャイアンツ</v>
      </c>
      <c r="G114" s="6">
        <f>+G97+8</f>
        <v>50</v>
      </c>
      <c r="H114" s="29" t="str">
        <f>IF(G114="","",VLOOKUP(G114,データ２!$A$2:$B$144,2))</f>
        <v>金町ジャイアンツ</v>
      </c>
      <c r="I114" s="6">
        <f>+I97+8</f>
        <v>50</v>
      </c>
      <c r="J114" s="29" t="str">
        <f>IF(I114="","",VLOOKUP(I114,データ２!$A$2:$B$144,2))</f>
        <v>金町ジャイアンツ</v>
      </c>
    </row>
    <row r="115" spans="1:10" ht="13.5" customHeight="1">
      <c r="A115" s="18" t="s">
        <v>205</v>
      </c>
      <c r="B115" s="30"/>
      <c r="C115" s="18" t="s">
        <v>210</v>
      </c>
      <c r="D115" s="30"/>
      <c r="E115" s="18" t="s">
        <v>215</v>
      </c>
      <c r="F115" s="30"/>
      <c r="G115" s="18" t="s">
        <v>220</v>
      </c>
      <c r="H115" s="30"/>
      <c r="I115" s="18" t="s">
        <v>225</v>
      </c>
      <c r="J115" s="30"/>
    </row>
    <row r="116" spans="1:10" ht="13.5" customHeight="1">
      <c r="A116" s="7">
        <f>+A99+8</f>
        <v>53</v>
      </c>
      <c r="B116" s="31" t="str">
        <f>IF(A116="","",VLOOKUP(A116,データ２!$A$2:$B$144,2))</f>
        <v>大島中央</v>
      </c>
      <c r="C116" s="7">
        <f>+C99+8</f>
        <v>55</v>
      </c>
      <c r="D116" s="31" t="str">
        <f>IF(C116="","",VLOOKUP(C116,データ２!$A$2:$B$144,2))</f>
        <v>青山イーグルス</v>
      </c>
      <c r="E116" s="7">
        <f>+E99+8</f>
        <v>53</v>
      </c>
      <c r="F116" s="31" t="str">
        <f>IF(E116="","",VLOOKUP(E116,データ２!$A$2:$B$144,2))</f>
        <v>大島中央</v>
      </c>
      <c r="G116" s="7">
        <f>+G99+8</f>
        <v>52</v>
      </c>
      <c r="H116" s="31" t="str">
        <f>IF(G116="","",VLOOKUP(G116,データ２!$A$2:$B$144,2))</f>
        <v>旗の台クラブ</v>
      </c>
      <c r="I116" s="7">
        <f>+I99+8</f>
        <v>51</v>
      </c>
      <c r="J116" s="31" t="str">
        <f>IF(I116="","",VLOOKUP(I116,データ２!$A$2:$B$144,2))</f>
        <v>久我山イーグルス</v>
      </c>
    </row>
    <row r="117" spans="1:10" ht="13.5" customHeight="1">
      <c r="A117" s="6">
        <f>+A100+8</f>
        <v>49</v>
      </c>
      <c r="B117" s="29" t="str">
        <f>IF(A117="","",VLOOKUP(A117,データ２!$A$2:$B$144,2))</f>
        <v>文京パワーズ</v>
      </c>
      <c r="C117" s="6">
        <f>+C100+8</f>
        <v>52</v>
      </c>
      <c r="D117" s="29" t="str">
        <f>IF(C117="","",VLOOKUP(C117,データ２!$A$2:$B$144,2))</f>
        <v>旗の台クラブ</v>
      </c>
      <c r="E117" s="6">
        <f>+E100+8</f>
        <v>51</v>
      </c>
      <c r="F117" s="29" t="str">
        <f>IF(E117="","",VLOOKUP(E117,データ２!$A$2:$B$144,2))</f>
        <v>久我山イーグルス</v>
      </c>
      <c r="G117" s="6">
        <f>+G100+8</f>
        <v>51</v>
      </c>
      <c r="H117" s="29" t="str">
        <f>IF(G117="","",VLOOKUP(G117,データ２!$A$2:$B$144,2))</f>
        <v>久我山イーグルス</v>
      </c>
      <c r="I117" s="6">
        <f>+I100+8</f>
        <v>52</v>
      </c>
      <c r="J117" s="29" t="str">
        <f>IF(I117="","",VLOOKUP(I117,データ２!$A$2:$B$144,2))</f>
        <v>旗の台クラブ</v>
      </c>
    </row>
    <row r="118" spans="1:10" ht="13.5" customHeight="1">
      <c r="A118" s="18" t="s">
        <v>206</v>
      </c>
      <c r="B118" s="30"/>
      <c r="C118" s="18" t="s">
        <v>211</v>
      </c>
      <c r="D118" s="30"/>
      <c r="E118" s="18" t="s">
        <v>216</v>
      </c>
      <c r="F118" s="30"/>
      <c r="G118" s="18" t="s">
        <v>221</v>
      </c>
      <c r="H118" s="30"/>
      <c r="I118" s="18" t="s">
        <v>226</v>
      </c>
      <c r="J118" s="30"/>
    </row>
    <row r="119" spans="1:10" ht="13.5" customHeight="1">
      <c r="A119" s="7">
        <f>+A102+8</f>
        <v>55</v>
      </c>
      <c r="B119" s="31" t="str">
        <f>IF(A119="","",VLOOKUP(A119,データ２!$A$2:$B$144,2))</f>
        <v>青山イーグルス</v>
      </c>
      <c r="C119" s="7">
        <f>+C102+8</f>
        <v>54</v>
      </c>
      <c r="D119" s="31" t="str">
        <f>IF(C119="","",VLOOKUP(C119,データ２!$A$2:$B$144,2))</f>
        <v>カバラホークス</v>
      </c>
      <c r="E119" s="7">
        <f>+E102+8</f>
        <v>52</v>
      </c>
      <c r="F119" s="31" t="str">
        <f>IF(E119="","",VLOOKUP(E119,データ２!$A$2:$B$144,2))</f>
        <v>旗の台クラブ</v>
      </c>
      <c r="G119" s="7">
        <f>+G102+8</f>
        <v>56</v>
      </c>
      <c r="H119" s="31" t="str">
        <f>IF(G119="","",VLOOKUP(G119,データ２!$A$2:$B$144,2))</f>
        <v>富士クラブ</v>
      </c>
      <c r="I119" s="7">
        <f>+I102+8</f>
        <v>56</v>
      </c>
      <c r="J119" s="31" t="str">
        <f>IF(I119="","",VLOOKUP(I119,データ２!$A$2:$B$144,2))</f>
        <v>富士クラブ</v>
      </c>
    </row>
    <row r="120" spans="6:10" ht="13.5" customHeight="1">
      <c r="F120" s="32"/>
      <c r="H120" s="32"/>
      <c r="J120" s="32"/>
    </row>
    <row r="121" spans="1:10" ht="19.5" customHeight="1">
      <c r="A121" s="20" t="s">
        <v>87</v>
      </c>
      <c r="F121" s="32"/>
      <c r="H121" s="32"/>
      <c r="J121" s="32"/>
    </row>
    <row r="122" spans="1:12" ht="13.5" customHeight="1">
      <c r="A122" s="6">
        <f>+A105+8</f>
        <v>57</v>
      </c>
      <c r="B122" s="29" t="str">
        <f>IF(A122="","",VLOOKUP(A122,データ２!$A$2:$B$144,2))</f>
        <v>大森ファイターズ</v>
      </c>
      <c r="C122" s="6">
        <f>+C105+8</f>
        <v>58</v>
      </c>
      <c r="D122" s="29" t="str">
        <f>IF(C122="","",VLOOKUP(C122,データ２!$A$2:$B$144,2))</f>
        <v>高島エイト</v>
      </c>
      <c r="E122" s="6">
        <f>+E105+8</f>
        <v>57</v>
      </c>
      <c r="F122" s="29" t="str">
        <f>IF(E122="","",VLOOKUP(E122,データ２!$A$2:$B$144,2))</f>
        <v>大森ファイターズ</v>
      </c>
      <c r="G122" s="6">
        <f>+G105+8</f>
        <v>61</v>
      </c>
      <c r="H122" s="29" t="str">
        <f>IF(G122="","",VLOOKUP(G122,データ２!$A$2:$B$144,2))</f>
        <v>新宿ドリーム</v>
      </c>
      <c r="I122" s="6">
        <f>+I105+8</f>
        <v>60</v>
      </c>
      <c r="J122" s="29" t="str">
        <f>IF(I122="","",VLOOKUP(I122,データ２!$A$2:$B$144,2))</f>
        <v>荒川コンドル</v>
      </c>
      <c r="K122" s="6">
        <f>+K105+8</f>
        <v>61</v>
      </c>
      <c r="L122" s="29" t="str">
        <f>IF(K122="","",VLOOKUP(K122,データ２!$A$2:$B$144,2))</f>
        <v>新宿ドリーム</v>
      </c>
    </row>
    <row r="123" spans="1:12" ht="13.5" customHeight="1">
      <c r="A123" s="18" t="s">
        <v>124</v>
      </c>
      <c r="B123" s="30"/>
      <c r="C123" s="18" t="s">
        <v>233</v>
      </c>
      <c r="D123" s="30"/>
      <c r="E123" s="18" t="s">
        <v>238</v>
      </c>
      <c r="F123" s="30"/>
      <c r="G123" s="18" t="s">
        <v>243</v>
      </c>
      <c r="H123" s="30"/>
      <c r="I123" s="18" t="s">
        <v>248</v>
      </c>
      <c r="J123" s="30"/>
      <c r="K123" s="18" t="s">
        <v>253</v>
      </c>
      <c r="L123" s="30"/>
    </row>
    <row r="124" spans="1:12" ht="13.5" customHeight="1">
      <c r="A124" s="7">
        <f>+A107+8</f>
        <v>64</v>
      </c>
      <c r="B124" s="31" t="str">
        <f>IF(A124="","",VLOOKUP(A124,データ２!$A$2:$B$144,2))</f>
        <v>オール麻布</v>
      </c>
      <c r="C124" s="7">
        <f>+C107+8</f>
        <v>62</v>
      </c>
      <c r="D124" s="31" t="str">
        <f>IF(C124="","",VLOOKUP(C124,データ２!$A$2:$B$144,2))</f>
        <v>ジャパンキングス</v>
      </c>
      <c r="E124" s="7">
        <f>+E107+8</f>
        <v>59</v>
      </c>
      <c r="F124" s="31" t="str">
        <f>IF(E124="","",VLOOKUP(E124,データ２!$A$2:$B$144,2))</f>
        <v>船堀ダックスクラブ</v>
      </c>
      <c r="G124" s="7">
        <f>+G107+8</f>
        <v>64</v>
      </c>
      <c r="H124" s="31" t="str">
        <f>IF(G124="","",VLOOKUP(G124,データ２!$A$2:$B$144,2))</f>
        <v>オール麻布</v>
      </c>
      <c r="I124" s="7">
        <f>+I107+8</f>
        <v>63</v>
      </c>
      <c r="J124" s="31" t="str">
        <f>IF(I124="","",VLOOKUP(I124,データ２!$A$2:$B$144,2))</f>
        <v>ブルースカイズ</v>
      </c>
      <c r="K124" s="7">
        <f>+K107+8</f>
        <v>63</v>
      </c>
      <c r="L124" s="31" t="str">
        <f>IF(K124="","",VLOOKUP(K124,データ２!$A$2:$B$144,2))</f>
        <v>ブルースカイズ</v>
      </c>
    </row>
    <row r="125" spans="1:12" ht="13.5" customHeight="1">
      <c r="A125" s="6">
        <f>+A108+8</f>
        <v>58</v>
      </c>
      <c r="B125" s="29" t="str">
        <f>IF(A125="","",VLOOKUP(A125,データ２!$A$2:$B$144,2))</f>
        <v>高島エイト</v>
      </c>
      <c r="C125" s="6">
        <f>+C108+8</f>
        <v>59</v>
      </c>
      <c r="D125" s="29" t="str">
        <f>IF(C125="","",VLOOKUP(C125,データ２!$A$2:$B$144,2))</f>
        <v>船堀ダックスクラブ</v>
      </c>
      <c r="E125" s="6">
        <f>+E108+8</f>
        <v>62</v>
      </c>
      <c r="F125" s="29" t="str">
        <f>IF(E125="","",VLOOKUP(E125,データ２!$A$2:$B$144,2))</f>
        <v>ジャパンキングス</v>
      </c>
      <c r="G125" s="6">
        <f>+G108+8</f>
        <v>62</v>
      </c>
      <c r="H125" s="29" t="str">
        <f>IF(G125="","",VLOOKUP(G125,データ２!$A$2:$B$144,2))</f>
        <v>ジャパンキングス</v>
      </c>
      <c r="I125" s="6">
        <f>+I108+8</f>
        <v>61</v>
      </c>
      <c r="J125" s="29" t="str">
        <f>IF(I125="","",VLOOKUP(I125,データ２!$A$2:$B$144,2))</f>
        <v>新宿ドリーム</v>
      </c>
      <c r="K125" s="6">
        <f>+K108+8</f>
        <v>57</v>
      </c>
      <c r="L125" s="29" t="str">
        <f>IF(K125="","",VLOOKUP(K125,データ２!$A$2:$B$144,2))</f>
        <v>大森ファイターズ</v>
      </c>
    </row>
    <row r="126" spans="1:12" ht="13.5" customHeight="1">
      <c r="A126" s="18" t="s">
        <v>125</v>
      </c>
      <c r="B126" s="30"/>
      <c r="C126" s="18" t="s">
        <v>234</v>
      </c>
      <c r="D126" s="30"/>
      <c r="E126" s="18" t="s">
        <v>239</v>
      </c>
      <c r="F126" s="30"/>
      <c r="G126" s="18" t="s">
        <v>244</v>
      </c>
      <c r="H126" s="30"/>
      <c r="I126" s="18" t="s">
        <v>249</v>
      </c>
      <c r="J126" s="30"/>
      <c r="K126" s="18" t="s">
        <v>254</v>
      </c>
      <c r="L126" s="30"/>
    </row>
    <row r="127" spans="1:12" ht="13.5" customHeight="1">
      <c r="A127" s="7">
        <f>+A110+8</f>
        <v>63</v>
      </c>
      <c r="B127" s="31" t="str">
        <f>IF(A127="","",VLOOKUP(A127,データ２!$A$2:$B$144,2))</f>
        <v>ブルースカイズ</v>
      </c>
      <c r="C127" s="7">
        <f>+C110+8</f>
        <v>61</v>
      </c>
      <c r="D127" s="31" t="str">
        <f>IF(C127="","",VLOOKUP(C127,データ２!$A$2:$B$144,2))</f>
        <v>新宿ドリーム</v>
      </c>
      <c r="E127" s="7">
        <f>+E110+8</f>
        <v>64</v>
      </c>
      <c r="F127" s="31" t="str">
        <f>IF(E127="","",VLOOKUP(E127,データ２!$A$2:$B$144,2))</f>
        <v>オール麻布</v>
      </c>
      <c r="G127" s="7">
        <f>+G110+8</f>
        <v>63</v>
      </c>
      <c r="H127" s="31" t="str">
        <f>IF(G127="","",VLOOKUP(G127,データ２!$A$2:$B$144,2))</f>
        <v>ブルースカイズ</v>
      </c>
      <c r="I127" s="7">
        <f>+I110+8</f>
        <v>62</v>
      </c>
      <c r="J127" s="31" t="str">
        <f>IF(I127="","",VLOOKUP(I127,データ２!$A$2:$B$144,2))</f>
        <v>ジャパンキングス</v>
      </c>
      <c r="K127" s="7">
        <f>+K110+8</f>
        <v>58</v>
      </c>
      <c r="L127" s="31" t="str">
        <f>IF(K127="","",VLOOKUP(K127,データ２!$A$2:$B$144,2))</f>
        <v>高島エイト</v>
      </c>
    </row>
    <row r="128" spans="1:12" ht="13.5" customHeight="1">
      <c r="A128" s="6">
        <f>+A111+8</f>
        <v>59</v>
      </c>
      <c r="B128" s="29" t="str">
        <f>IF(A128="","",VLOOKUP(A128,データ２!$A$2:$B$144,2))</f>
        <v>船堀ダックスクラブ</v>
      </c>
      <c r="C128" s="6">
        <f>+C111+8</f>
        <v>58</v>
      </c>
      <c r="D128" s="29" t="str">
        <f>IF(C128="","",VLOOKUP(C128,データ２!$A$2:$B$144,2))</f>
        <v>高島エイト</v>
      </c>
      <c r="E128" s="6">
        <f>+E111+8</f>
        <v>57</v>
      </c>
      <c r="F128" s="29" t="str">
        <f>IF(E128="","",VLOOKUP(E128,データ２!$A$2:$B$144,2))</f>
        <v>大森ファイターズ</v>
      </c>
      <c r="G128" s="6">
        <f>+G111+8</f>
        <v>57</v>
      </c>
      <c r="H128" s="29" t="str">
        <f>IF(G128="","",VLOOKUP(G128,データ２!$A$2:$B$144,2))</f>
        <v>大森ファイターズ</v>
      </c>
      <c r="I128" s="6">
        <f>+I111+8</f>
        <v>57</v>
      </c>
      <c r="J128" s="29" t="str">
        <f>IF(I128="","",VLOOKUP(I128,データ２!$A$2:$B$144,2))</f>
        <v>大森ファイターズ</v>
      </c>
      <c r="K128" s="6">
        <f>+K111+8</f>
        <v>63</v>
      </c>
      <c r="L128" s="29" t="str">
        <f>IF(K128="","",VLOOKUP(K128,データ２!$A$2:$B$144,2))</f>
        <v>ブルースカイズ</v>
      </c>
    </row>
    <row r="129" spans="1:12" ht="13.5" customHeight="1">
      <c r="A129" s="18" t="s">
        <v>230</v>
      </c>
      <c r="B129" s="30"/>
      <c r="C129" s="18" t="s">
        <v>235</v>
      </c>
      <c r="D129" s="30"/>
      <c r="E129" s="18" t="s">
        <v>240</v>
      </c>
      <c r="F129" s="30"/>
      <c r="G129" s="18" t="s">
        <v>245</v>
      </c>
      <c r="H129" s="30"/>
      <c r="I129" s="18" t="s">
        <v>250</v>
      </c>
      <c r="J129" s="30"/>
      <c r="K129" s="18" t="s">
        <v>255</v>
      </c>
      <c r="L129" s="30"/>
    </row>
    <row r="130" spans="1:12" ht="13.5" customHeight="1">
      <c r="A130" s="7">
        <f>+A113+8</f>
        <v>62</v>
      </c>
      <c r="B130" s="31" t="str">
        <f>IF(A130="","",VLOOKUP(A130,データ２!$A$2:$B$144,2))</f>
        <v>ジャパンキングス</v>
      </c>
      <c r="C130" s="7">
        <f>+C113+8</f>
        <v>64</v>
      </c>
      <c r="D130" s="31" t="str">
        <f>IF(C130="","",VLOOKUP(C130,データ２!$A$2:$B$144,2))</f>
        <v>オール麻布</v>
      </c>
      <c r="E130" s="7">
        <f>+E113+8</f>
        <v>62</v>
      </c>
      <c r="F130" s="31" t="str">
        <f>IF(E130="","",VLOOKUP(E130,データ２!$A$2:$B$144,2))</f>
        <v>ジャパンキングス</v>
      </c>
      <c r="G130" s="7">
        <f>+G113+8</f>
        <v>61</v>
      </c>
      <c r="H130" s="31" t="str">
        <f>IF(G130="","",VLOOKUP(G130,データ２!$A$2:$B$144,2))</f>
        <v>新宿ドリーム</v>
      </c>
      <c r="I130" s="7">
        <f>+I113+8</f>
        <v>60</v>
      </c>
      <c r="J130" s="31" t="str">
        <f>IF(I130="","",VLOOKUP(I130,データ２!$A$2:$B$144,2))</f>
        <v>荒川コンドル</v>
      </c>
      <c r="K130" s="7">
        <f>+K113+8</f>
        <v>64</v>
      </c>
      <c r="L130" s="31" t="str">
        <f>IF(K130="","",VLOOKUP(K130,データ２!$A$2:$B$144,2))</f>
        <v>オール麻布</v>
      </c>
    </row>
    <row r="131" spans="1:10" ht="13.5" customHeight="1">
      <c r="A131" s="6">
        <f>+A114+8</f>
        <v>60</v>
      </c>
      <c r="B131" s="29" t="str">
        <f>IF(A131="","",VLOOKUP(A131,データ２!$A$2:$B$144,2))</f>
        <v>荒川コンドル</v>
      </c>
      <c r="C131" s="6">
        <f>+C114+8</f>
        <v>59</v>
      </c>
      <c r="D131" s="29" t="str">
        <f>IF(C131="","",VLOOKUP(C131,データ２!$A$2:$B$144,2))</f>
        <v>船堀ダックスクラブ</v>
      </c>
      <c r="E131" s="6">
        <f>+E114+8</f>
        <v>58</v>
      </c>
      <c r="F131" s="29" t="str">
        <f>IF(E131="","",VLOOKUP(E131,データ２!$A$2:$B$144,2))</f>
        <v>高島エイト</v>
      </c>
      <c r="G131" s="6">
        <f>+G114+8</f>
        <v>58</v>
      </c>
      <c r="H131" s="29" t="str">
        <f>IF(G131="","",VLOOKUP(G131,データ２!$A$2:$B$144,2))</f>
        <v>高島エイト</v>
      </c>
      <c r="I131" s="6">
        <f>+I114+8</f>
        <v>58</v>
      </c>
      <c r="J131" s="29" t="str">
        <f>IF(I131="","",VLOOKUP(I131,データ２!$A$2:$B$144,2))</f>
        <v>高島エイト</v>
      </c>
    </row>
    <row r="132" spans="1:10" ht="13.5" customHeight="1">
      <c r="A132" s="18" t="s">
        <v>231</v>
      </c>
      <c r="B132" s="30"/>
      <c r="C132" s="18" t="s">
        <v>236</v>
      </c>
      <c r="D132" s="30"/>
      <c r="E132" s="18" t="s">
        <v>241</v>
      </c>
      <c r="F132" s="30"/>
      <c r="G132" s="18" t="s">
        <v>246</v>
      </c>
      <c r="H132" s="30"/>
      <c r="I132" s="18" t="s">
        <v>251</v>
      </c>
      <c r="J132" s="30"/>
    </row>
    <row r="133" spans="1:10" ht="13.5" customHeight="1">
      <c r="A133" s="7">
        <f>+A116+8</f>
        <v>61</v>
      </c>
      <c r="B133" s="31" t="str">
        <f>IF(A133="","",VLOOKUP(A133,データ２!$A$2:$B$144,2))</f>
        <v>新宿ドリーム</v>
      </c>
      <c r="C133" s="7">
        <f>+C116+8</f>
        <v>63</v>
      </c>
      <c r="D133" s="31" t="str">
        <f>IF(C133="","",VLOOKUP(C133,データ２!$A$2:$B$144,2))</f>
        <v>ブルースカイズ</v>
      </c>
      <c r="E133" s="7">
        <f>+E116+8</f>
        <v>61</v>
      </c>
      <c r="F133" s="31" t="str">
        <f>IF(E133="","",VLOOKUP(E133,データ２!$A$2:$B$144,2))</f>
        <v>新宿ドリーム</v>
      </c>
      <c r="G133" s="7">
        <f>+G116+8</f>
        <v>60</v>
      </c>
      <c r="H133" s="31" t="str">
        <f>IF(G133="","",VLOOKUP(G133,データ２!$A$2:$B$144,2))</f>
        <v>荒川コンドル</v>
      </c>
      <c r="I133" s="7">
        <f>+I116+8</f>
        <v>59</v>
      </c>
      <c r="J133" s="31" t="str">
        <f>IF(I133="","",VLOOKUP(I133,データ２!$A$2:$B$144,2))</f>
        <v>船堀ダックスクラブ</v>
      </c>
    </row>
    <row r="134" spans="1:10" ht="13.5" customHeight="1">
      <c r="A134" s="6">
        <f>+A117+8</f>
        <v>57</v>
      </c>
      <c r="B134" s="29" t="str">
        <f>IF(A134="","",VLOOKUP(A134,データ２!$A$2:$B$144,2))</f>
        <v>大森ファイターズ</v>
      </c>
      <c r="C134" s="6">
        <f>+C117+8</f>
        <v>60</v>
      </c>
      <c r="D134" s="29" t="str">
        <f>IF(C134="","",VLOOKUP(C134,データ２!$A$2:$B$144,2))</f>
        <v>荒川コンドル</v>
      </c>
      <c r="E134" s="6">
        <f>+E117+8</f>
        <v>59</v>
      </c>
      <c r="F134" s="29" t="str">
        <f>IF(E134="","",VLOOKUP(E134,データ２!$A$2:$B$144,2))</f>
        <v>船堀ダックスクラブ</v>
      </c>
      <c r="G134" s="6">
        <f>+G117+8</f>
        <v>59</v>
      </c>
      <c r="H134" s="29" t="str">
        <f>IF(G134="","",VLOOKUP(G134,データ２!$A$2:$B$144,2))</f>
        <v>船堀ダックスクラブ</v>
      </c>
      <c r="I134" s="6">
        <f>+I117+8</f>
        <v>60</v>
      </c>
      <c r="J134" s="29" t="str">
        <f>IF(I134="","",VLOOKUP(I134,データ２!$A$2:$B$144,2))</f>
        <v>荒川コンドル</v>
      </c>
    </row>
    <row r="135" spans="1:10" ht="12.75">
      <c r="A135" s="18" t="s">
        <v>232</v>
      </c>
      <c r="B135" s="30"/>
      <c r="C135" s="18" t="s">
        <v>237</v>
      </c>
      <c r="D135" s="30"/>
      <c r="E135" s="18" t="s">
        <v>242</v>
      </c>
      <c r="F135" s="30"/>
      <c r="G135" s="18" t="s">
        <v>247</v>
      </c>
      <c r="H135" s="30"/>
      <c r="I135" s="18" t="s">
        <v>252</v>
      </c>
      <c r="J135" s="30"/>
    </row>
    <row r="136" spans="1:10" ht="12.75">
      <c r="A136" s="7">
        <f>+A119+8</f>
        <v>63</v>
      </c>
      <c r="B136" s="31" t="str">
        <f>IF(A136="","",VLOOKUP(A136,データ２!$A$2:$B$144,2))</f>
        <v>ブルースカイズ</v>
      </c>
      <c r="C136" s="7">
        <f>+C119+8</f>
        <v>62</v>
      </c>
      <c r="D136" s="31" t="str">
        <f>IF(C136="","",VLOOKUP(C136,データ２!$A$2:$B$144,2))</f>
        <v>ジャパンキングス</v>
      </c>
      <c r="E136" s="7">
        <f>+E119+8</f>
        <v>60</v>
      </c>
      <c r="F136" s="31" t="str">
        <f>IF(E136="","",VLOOKUP(E136,データ２!$A$2:$B$144,2))</f>
        <v>荒川コンドル</v>
      </c>
      <c r="G136" s="7">
        <f>+G119+8</f>
        <v>64</v>
      </c>
      <c r="H136" s="31" t="str">
        <f>IF(G136="","",VLOOKUP(G136,データ２!$A$2:$B$144,2))</f>
        <v>オール麻布</v>
      </c>
      <c r="I136" s="7">
        <f>+I119+8</f>
        <v>64</v>
      </c>
      <c r="J136" s="31" t="str">
        <f>IF(I136="","",VLOOKUP(I136,データ２!$A$2:$B$144,2))</f>
        <v>オール麻布</v>
      </c>
    </row>
    <row r="138" spans="1:10" ht="19.5" customHeight="1">
      <c r="A138" s="20" t="s">
        <v>333</v>
      </c>
      <c r="F138" s="32"/>
      <c r="H138" s="32"/>
      <c r="J138" s="32"/>
    </row>
    <row r="139" spans="1:12" ht="13.5" customHeight="1">
      <c r="A139" s="6">
        <f>+A122+8</f>
        <v>65</v>
      </c>
      <c r="B139" s="29" t="str">
        <f>IF(A139="","",VLOOKUP(A139,データ２!$A$2:$B$144,2))</f>
        <v>ゼットタイガー</v>
      </c>
      <c r="C139" s="6">
        <f>+C122+8</f>
        <v>66</v>
      </c>
      <c r="D139" s="29" t="str">
        <f>IF(C139="","",VLOOKUP(C139,データ２!$A$2:$B$144,2))</f>
        <v>ニュー愛宕</v>
      </c>
      <c r="E139" s="6">
        <f>+E122+8</f>
        <v>65</v>
      </c>
      <c r="F139" s="29" t="str">
        <f>IF(E139="","",VLOOKUP(E139,データ２!$A$2:$B$144,2))</f>
        <v>ゼットタイガー</v>
      </c>
      <c r="G139" s="6">
        <f>+G122+8</f>
        <v>69</v>
      </c>
      <c r="H139" s="29" t="str">
        <f>IF(G139="","",VLOOKUP(G139,データ２!$A$2:$B$144,2))</f>
        <v>品川Ｂレーシング</v>
      </c>
      <c r="I139" s="6">
        <f>+I122+8</f>
        <v>68</v>
      </c>
      <c r="J139" s="29" t="str">
        <f>IF(I139="","",VLOOKUP(I139,データ２!$A$2:$B$144,2))</f>
        <v>東港オーシャン</v>
      </c>
      <c r="K139" s="6">
        <f>+K122+8</f>
        <v>69</v>
      </c>
      <c r="L139" s="29" t="str">
        <f>IF(K139="","",VLOOKUP(K139,データ２!$A$2:$B$144,2))</f>
        <v>品川Ｂレーシング</v>
      </c>
    </row>
    <row r="140" spans="1:12" ht="13.5" customHeight="1">
      <c r="A140" s="18" t="s">
        <v>334</v>
      </c>
      <c r="B140" s="30"/>
      <c r="C140" s="18" t="s">
        <v>339</v>
      </c>
      <c r="D140" s="30"/>
      <c r="E140" s="18" t="s">
        <v>344</v>
      </c>
      <c r="F140" s="30"/>
      <c r="G140" s="18" t="s">
        <v>349</v>
      </c>
      <c r="H140" s="30"/>
      <c r="I140" s="18" t="s">
        <v>354</v>
      </c>
      <c r="J140" s="30"/>
      <c r="K140" s="18" t="s">
        <v>359</v>
      </c>
      <c r="L140" s="30"/>
    </row>
    <row r="141" spans="1:12" ht="13.5" customHeight="1">
      <c r="A141" s="7">
        <f>+A124+8</f>
        <v>72</v>
      </c>
      <c r="B141" s="31" t="str">
        <f>IF(A141="","",VLOOKUP(A141,データ２!$A$2:$B$144,2))</f>
        <v>レッドファイヤーズ</v>
      </c>
      <c r="C141" s="7">
        <f>+C124+8</f>
        <v>70</v>
      </c>
      <c r="D141" s="31" t="str">
        <f>IF(C141="","",VLOOKUP(C141,データ２!$A$2:$B$144,2))</f>
        <v>茗荷谷クラブ</v>
      </c>
      <c r="E141" s="7">
        <f>+E124+8</f>
        <v>67</v>
      </c>
      <c r="F141" s="31" t="str">
        <f>IF(E141="","",VLOOKUP(E141,データ２!$A$2:$B$144,2))</f>
        <v>玉川</v>
      </c>
      <c r="G141" s="7">
        <f>+G124+8</f>
        <v>72</v>
      </c>
      <c r="H141" s="31" t="str">
        <f>IF(G141="","",VLOOKUP(G141,データ２!$A$2:$B$144,2))</f>
        <v>レッドファイヤーズ</v>
      </c>
      <c r="I141" s="7">
        <f>+I124+8</f>
        <v>71</v>
      </c>
      <c r="J141" s="31" t="str">
        <f>IF(I141="","",VLOOKUP(I141,データ２!$A$2:$B$144,2))</f>
        <v>フェニックス</v>
      </c>
      <c r="K141" s="7">
        <f>+K124+8</f>
        <v>71</v>
      </c>
      <c r="L141" s="31" t="str">
        <f>IF(K141="","",VLOOKUP(K141,データ２!$A$2:$B$144,2))</f>
        <v>フェニックス</v>
      </c>
    </row>
    <row r="142" spans="1:12" ht="13.5" customHeight="1">
      <c r="A142" s="6">
        <f>+A125+8</f>
        <v>66</v>
      </c>
      <c r="B142" s="29" t="str">
        <f>IF(A142="","",VLOOKUP(A142,データ２!$A$2:$B$144,2))</f>
        <v>ニュー愛宕</v>
      </c>
      <c r="C142" s="6">
        <f>+C125+8</f>
        <v>67</v>
      </c>
      <c r="D142" s="29" t="str">
        <f>IF(C142="","",VLOOKUP(C142,データ２!$A$2:$B$144,2))</f>
        <v>玉川</v>
      </c>
      <c r="E142" s="6">
        <f>+E125+8</f>
        <v>70</v>
      </c>
      <c r="F142" s="29" t="str">
        <f>IF(E142="","",VLOOKUP(E142,データ２!$A$2:$B$144,2))</f>
        <v>茗荷谷クラブ</v>
      </c>
      <c r="G142" s="6">
        <f>+G125+8</f>
        <v>70</v>
      </c>
      <c r="H142" s="29" t="str">
        <f>IF(G142="","",VLOOKUP(G142,データ２!$A$2:$B$144,2))</f>
        <v>茗荷谷クラブ</v>
      </c>
      <c r="I142" s="6">
        <f>+I125+8</f>
        <v>69</v>
      </c>
      <c r="J142" s="29" t="str">
        <f>IF(I142="","",VLOOKUP(I142,データ２!$A$2:$B$144,2))</f>
        <v>品川Ｂレーシング</v>
      </c>
      <c r="K142" s="6">
        <f>+K125+8</f>
        <v>65</v>
      </c>
      <c r="L142" s="29" t="str">
        <f>IF(K142="","",VLOOKUP(K142,データ２!$A$2:$B$144,2))</f>
        <v>ゼットタイガー</v>
      </c>
    </row>
    <row r="143" spans="1:12" ht="13.5" customHeight="1">
      <c r="A143" s="18" t="s">
        <v>335</v>
      </c>
      <c r="B143" s="30"/>
      <c r="C143" s="18" t="s">
        <v>340</v>
      </c>
      <c r="D143" s="30"/>
      <c r="E143" s="18" t="s">
        <v>345</v>
      </c>
      <c r="F143" s="30"/>
      <c r="G143" s="18" t="s">
        <v>350</v>
      </c>
      <c r="H143" s="30"/>
      <c r="I143" s="18" t="s">
        <v>355</v>
      </c>
      <c r="J143" s="30"/>
      <c r="K143" s="18" t="s">
        <v>360</v>
      </c>
      <c r="L143" s="30"/>
    </row>
    <row r="144" spans="1:12" ht="13.5" customHeight="1">
      <c r="A144" s="7">
        <f>+A127+8</f>
        <v>71</v>
      </c>
      <c r="B144" s="31" t="str">
        <f>IF(A144="","",VLOOKUP(A144,データ２!$A$2:$B$144,2))</f>
        <v>フェニックス</v>
      </c>
      <c r="C144" s="7">
        <f>+C127+8</f>
        <v>69</v>
      </c>
      <c r="D144" s="31" t="str">
        <f>IF(C144="","",VLOOKUP(C144,データ２!$A$2:$B$144,2))</f>
        <v>品川Ｂレーシング</v>
      </c>
      <c r="E144" s="7">
        <f>+E127+8</f>
        <v>72</v>
      </c>
      <c r="F144" s="31" t="str">
        <f>IF(E144="","",VLOOKUP(E144,データ２!$A$2:$B$144,2))</f>
        <v>レッドファイヤーズ</v>
      </c>
      <c r="G144" s="7">
        <f>+G127+8</f>
        <v>71</v>
      </c>
      <c r="H144" s="31" t="str">
        <f>IF(G144="","",VLOOKUP(G144,データ２!$A$2:$B$144,2))</f>
        <v>フェニックス</v>
      </c>
      <c r="I144" s="7">
        <f>+I127+8</f>
        <v>70</v>
      </c>
      <c r="J144" s="31" t="str">
        <f>IF(I144="","",VLOOKUP(I144,データ２!$A$2:$B$144,2))</f>
        <v>茗荷谷クラブ</v>
      </c>
      <c r="K144" s="7">
        <f>+K127+8</f>
        <v>66</v>
      </c>
      <c r="L144" s="31" t="str">
        <f>IF(K144="","",VLOOKUP(K144,データ２!$A$2:$B$144,2))</f>
        <v>ニュー愛宕</v>
      </c>
    </row>
    <row r="145" spans="1:12" ht="13.5" customHeight="1">
      <c r="A145" s="6">
        <f>+A128+8</f>
        <v>67</v>
      </c>
      <c r="B145" s="29" t="str">
        <f>IF(A145="","",VLOOKUP(A145,データ２!$A$2:$B$144,2))</f>
        <v>玉川</v>
      </c>
      <c r="C145" s="6">
        <f>+C128+8</f>
        <v>66</v>
      </c>
      <c r="D145" s="29" t="str">
        <f>IF(C145="","",VLOOKUP(C145,データ２!$A$2:$B$144,2))</f>
        <v>ニュー愛宕</v>
      </c>
      <c r="E145" s="6">
        <f>+E128+8</f>
        <v>65</v>
      </c>
      <c r="F145" s="29" t="str">
        <f>IF(E145="","",VLOOKUP(E145,データ２!$A$2:$B$144,2))</f>
        <v>ゼットタイガー</v>
      </c>
      <c r="G145" s="6">
        <f>+G128+8</f>
        <v>65</v>
      </c>
      <c r="H145" s="29" t="str">
        <f>IF(G145="","",VLOOKUP(G145,データ２!$A$2:$B$144,2))</f>
        <v>ゼットタイガー</v>
      </c>
      <c r="I145" s="6">
        <f>+I128+8</f>
        <v>65</v>
      </c>
      <c r="J145" s="29" t="str">
        <f>IF(I145="","",VLOOKUP(I145,データ２!$A$2:$B$144,2))</f>
        <v>ゼットタイガー</v>
      </c>
      <c r="K145" s="6">
        <f>+K128+8</f>
        <v>71</v>
      </c>
      <c r="L145" s="29" t="str">
        <f>IF(K145="","",VLOOKUP(K145,データ２!$A$2:$B$144,2))</f>
        <v>フェニックス</v>
      </c>
    </row>
    <row r="146" spans="1:12" ht="13.5" customHeight="1">
      <c r="A146" s="18" t="s">
        <v>336</v>
      </c>
      <c r="B146" s="30"/>
      <c r="C146" s="18" t="s">
        <v>341</v>
      </c>
      <c r="D146" s="30"/>
      <c r="E146" s="18" t="s">
        <v>346</v>
      </c>
      <c r="F146" s="30"/>
      <c r="G146" s="18" t="s">
        <v>351</v>
      </c>
      <c r="H146" s="30"/>
      <c r="I146" s="18" t="s">
        <v>356</v>
      </c>
      <c r="J146" s="30"/>
      <c r="K146" s="18" t="s">
        <v>361</v>
      </c>
      <c r="L146" s="30"/>
    </row>
    <row r="147" spans="1:12" ht="13.5" customHeight="1">
      <c r="A147" s="7">
        <f>+A130+8</f>
        <v>70</v>
      </c>
      <c r="B147" s="31" t="str">
        <f>IF(A147="","",VLOOKUP(A147,データ２!$A$2:$B$144,2))</f>
        <v>茗荷谷クラブ</v>
      </c>
      <c r="C147" s="7">
        <f>+C130+8</f>
        <v>72</v>
      </c>
      <c r="D147" s="31" t="str">
        <f>IF(C147="","",VLOOKUP(C147,データ２!$A$2:$B$144,2))</f>
        <v>レッドファイヤーズ</v>
      </c>
      <c r="E147" s="7">
        <f>+E130+8</f>
        <v>70</v>
      </c>
      <c r="F147" s="31" t="str">
        <f>IF(E147="","",VLOOKUP(E147,データ２!$A$2:$B$144,2))</f>
        <v>茗荷谷クラブ</v>
      </c>
      <c r="G147" s="7">
        <f>+G130+8</f>
        <v>69</v>
      </c>
      <c r="H147" s="31" t="str">
        <f>IF(G147="","",VLOOKUP(G147,データ２!$A$2:$B$144,2))</f>
        <v>品川Ｂレーシング</v>
      </c>
      <c r="I147" s="7">
        <f>+I130+8</f>
        <v>68</v>
      </c>
      <c r="J147" s="31" t="str">
        <f>IF(I147="","",VLOOKUP(I147,データ２!$A$2:$B$144,2))</f>
        <v>東港オーシャン</v>
      </c>
      <c r="K147" s="7">
        <f>+K130+8</f>
        <v>72</v>
      </c>
      <c r="L147" s="31" t="str">
        <f>IF(K147="","",VLOOKUP(K147,データ２!$A$2:$B$144,2))</f>
        <v>レッドファイヤーズ</v>
      </c>
    </row>
    <row r="148" spans="1:10" ht="13.5" customHeight="1">
      <c r="A148" s="6">
        <f>+A131+8</f>
        <v>68</v>
      </c>
      <c r="B148" s="29" t="str">
        <f>IF(A148="","",VLOOKUP(A148,データ２!$A$2:$B$144,2))</f>
        <v>東港オーシャン</v>
      </c>
      <c r="C148" s="6">
        <f>+C131+8</f>
        <v>67</v>
      </c>
      <c r="D148" s="29" t="str">
        <f>IF(C148="","",VLOOKUP(C148,データ２!$A$2:$B$144,2))</f>
        <v>玉川</v>
      </c>
      <c r="E148" s="6">
        <f>+E131+8</f>
        <v>66</v>
      </c>
      <c r="F148" s="29" t="str">
        <f>IF(E148="","",VLOOKUP(E148,データ２!$A$2:$B$144,2))</f>
        <v>ニュー愛宕</v>
      </c>
      <c r="G148" s="6">
        <f>+G131+8</f>
        <v>66</v>
      </c>
      <c r="H148" s="29" t="str">
        <f>IF(G148="","",VLOOKUP(G148,データ２!$A$2:$B$144,2))</f>
        <v>ニュー愛宕</v>
      </c>
      <c r="I148" s="6">
        <f>+I131+8</f>
        <v>66</v>
      </c>
      <c r="J148" s="29" t="str">
        <f>IF(I148="","",VLOOKUP(I148,データ２!$A$2:$B$144,2))</f>
        <v>ニュー愛宕</v>
      </c>
    </row>
    <row r="149" spans="1:10" ht="13.5" customHeight="1">
      <c r="A149" s="18" t="s">
        <v>337</v>
      </c>
      <c r="B149" s="30"/>
      <c r="C149" s="18" t="s">
        <v>342</v>
      </c>
      <c r="D149" s="30"/>
      <c r="E149" s="18" t="s">
        <v>347</v>
      </c>
      <c r="F149" s="30"/>
      <c r="G149" s="18" t="s">
        <v>352</v>
      </c>
      <c r="H149" s="30"/>
      <c r="I149" s="18" t="s">
        <v>357</v>
      </c>
      <c r="J149" s="30"/>
    </row>
    <row r="150" spans="1:10" ht="13.5" customHeight="1">
      <c r="A150" s="7">
        <f>+A133+8</f>
        <v>69</v>
      </c>
      <c r="B150" s="31" t="str">
        <f>IF(A150="","",VLOOKUP(A150,データ２!$A$2:$B$144,2))</f>
        <v>品川Ｂレーシング</v>
      </c>
      <c r="C150" s="7">
        <f>+C133+8</f>
        <v>71</v>
      </c>
      <c r="D150" s="31" t="str">
        <f>IF(C150="","",VLOOKUP(C150,データ２!$A$2:$B$144,2))</f>
        <v>フェニックス</v>
      </c>
      <c r="E150" s="7">
        <f>+E133+8</f>
        <v>69</v>
      </c>
      <c r="F150" s="31" t="str">
        <f>IF(E150="","",VLOOKUP(E150,データ２!$A$2:$B$144,2))</f>
        <v>品川Ｂレーシング</v>
      </c>
      <c r="G150" s="7">
        <f>+G133+8</f>
        <v>68</v>
      </c>
      <c r="H150" s="31" t="str">
        <f>IF(G150="","",VLOOKUP(G150,データ２!$A$2:$B$144,2))</f>
        <v>東港オーシャン</v>
      </c>
      <c r="I150" s="7">
        <f>+I133+8</f>
        <v>67</v>
      </c>
      <c r="J150" s="31" t="str">
        <f>IF(I150="","",VLOOKUP(I150,データ２!$A$2:$B$144,2))</f>
        <v>玉川</v>
      </c>
    </row>
    <row r="151" spans="1:10" ht="13.5" customHeight="1">
      <c r="A151" s="6">
        <f>+A134+8</f>
        <v>65</v>
      </c>
      <c r="B151" s="29" t="str">
        <f>IF(A151="","",VLOOKUP(A151,データ２!$A$2:$B$144,2))</f>
        <v>ゼットタイガー</v>
      </c>
      <c r="C151" s="6">
        <f>+C134+8</f>
        <v>68</v>
      </c>
      <c r="D151" s="29" t="str">
        <f>IF(C151="","",VLOOKUP(C151,データ２!$A$2:$B$144,2))</f>
        <v>東港オーシャン</v>
      </c>
      <c r="E151" s="6">
        <f>+E134+8</f>
        <v>67</v>
      </c>
      <c r="F151" s="29" t="str">
        <f>IF(E151="","",VLOOKUP(E151,データ２!$A$2:$B$144,2))</f>
        <v>玉川</v>
      </c>
      <c r="G151" s="6">
        <f>+G134+8</f>
        <v>67</v>
      </c>
      <c r="H151" s="29" t="str">
        <f>IF(G151="","",VLOOKUP(G151,データ２!$A$2:$B$144,2))</f>
        <v>玉川</v>
      </c>
      <c r="I151" s="6">
        <f>+I134+8</f>
        <v>68</v>
      </c>
      <c r="J151" s="29" t="str">
        <f>IF(I151="","",VLOOKUP(I151,データ２!$A$2:$B$144,2))</f>
        <v>東港オーシャン</v>
      </c>
    </row>
    <row r="152" spans="1:10" ht="12.75">
      <c r="A152" s="18" t="s">
        <v>338</v>
      </c>
      <c r="B152" s="30"/>
      <c r="C152" s="18" t="s">
        <v>343</v>
      </c>
      <c r="D152" s="30"/>
      <c r="E152" s="18" t="s">
        <v>348</v>
      </c>
      <c r="F152" s="30"/>
      <c r="G152" s="18" t="s">
        <v>353</v>
      </c>
      <c r="H152" s="30"/>
      <c r="I152" s="18" t="s">
        <v>358</v>
      </c>
      <c r="J152" s="30"/>
    </row>
    <row r="153" spans="1:10" ht="12.75">
      <c r="A153" s="7">
        <f>+A136+8</f>
        <v>71</v>
      </c>
      <c r="B153" s="31" t="str">
        <f>IF(A153="","",VLOOKUP(A153,データ２!$A$2:$B$144,2))</f>
        <v>フェニックス</v>
      </c>
      <c r="C153" s="7">
        <f>+C136+8</f>
        <v>70</v>
      </c>
      <c r="D153" s="31" t="str">
        <f>IF(C153="","",VLOOKUP(C153,データ２!$A$2:$B$144,2))</f>
        <v>茗荷谷クラブ</v>
      </c>
      <c r="E153" s="7">
        <f>+E136+8</f>
        <v>68</v>
      </c>
      <c r="F153" s="31" t="str">
        <f>IF(E153="","",VLOOKUP(E153,データ２!$A$2:$B$144,2))</f>
        <v>東港オーシャン</v>
      </c>
      <c r="G153" s="7">
        <f>+G136+8</f>
        <v>72</v>
      </c>
      <c r="H153" s="31" t="str">
        <f>IF(G153="","",VLOOKUP(G153,データ２!$A$2:$B$144,2))</f>
        <v>レッドファイヤーズ</v>
      </c>
      <c r="I153" s="7">
        <f>+I136+8</f>
        <v>72</v>
      </c>
      <c r="J153" s="31" t="str">
        <f>IF(I153="","",VLOOKUP(I153,データ２!$A$2:$B$144,2))</f>
        <v>レッドファイヤーズ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="63" zoomScaleNormal="63" zoomScalePageLayoutView="0" workbookViewId="0" topLeftCell="A10">
      <selection activeCell="AA15" sqref="AA15"/>
    </sheetView>
  </sheetViews>
  <sheetFormatPr defaultColWidth="9.00390625" defaultRowHeight="13.5"/>
  <cols>
    <col min="1" max="1" width="4.625" style="33" customWidth="1"/>
    <col min="2" max="2" width="30.625" style="33" customWidth="1"/>
    <col min="3" max="3" width="6.625" style="33" customWidth="1"/>
    <col min="4" max="18" width="4.625" style="33" customWidth="1"/>
    <col min="19" max="19" width="30.625" style="33" customWidth="1"/>
    <col min="20" max="20" width="6.625" style="33" customWidth="1"/>
    <col min="21" max="16384" width="9.00390625" style="33" customWidth="1"/>
  </cols>
  <sheetData>
    <row r="1" spans="1:20" ht="25.5">
      <c r="A1" s="5"/>
      <c r="B1" s="5"/>
      <c r="C1" s="125" t="s">
        <v>362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 t="str">
        <f>+データ１!B2</f>
        <v>2012/2/19</v>
      </c>
      <c r="T1" s="126"/>
    </row>
    <row r="2" spans="1:20" ht="12.7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127" t="s">
        <v>256</v>
      </c>
      <c r="I3" s="127"/>
      <c r="J3" s="127"/>
      <c r="K3" s="127"/>
      <c r="L3" s="127"/>
      <c r="M3" s="127"/>
      <c r="N3" s="5"/>
      <c r="O3" s="35"/>
      <c r="P3" s="35"/>
      <c r="Q3" s="35"/>
      <c r="R3" s="5"/>
      <c r="S3" s="5"/>
      <c r="T3" s="5"/>
    </row>
    <row r="4" spans="1:20" ht="15.75" customHeight="1">
      <c r="A4" s="122">
        <v>1</v>
      </c>
      <c r="B4" s="120"/>
      <c r="C4" s="124" t="s">
        <v>257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22">
        <v>37</v>
      </c>
      <c r="S4" s="120"/>
      <c r="T4" s="123" t="s">
        <v>258</v>
      </c>
    </row>
    <row r="5" spans="1:20" ht="15.75" customHeight="1">
      <c r="A5" s="122"/>
      <c r="B5" s="120"/>
      <c r="C5" s="124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122"/>
      <c r="S5" s="120"/>
      <c r="T5" s="123"/>
    </row>
    <row r="6" spans="1:20" ht="15.75" customHeight="1">
      <c r="A6" s="122">
        <v>2</v>
      </c>
      <c r="B6" s="120"/>
      <c r="C6" s="132" t="s">
        <v>320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122">
        <v>38</v>
      </c>
      <c r="S6" s="120"/>
      <c r="T6" s="129" t="s">
        <v>277</v>
      </c>
    </row>
    <row r="7" spans="1:20" ht="15.75" customHeight="1">
      <c r="A7" s="122"/>
      <c r="B7" s="120"/>
      <c r="C7" s="132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122"/>
      <c r="S7" s="120"/>
      <c r="T7" s="129"/>
    </row>
    <row r="8" spans="1:20" ht="15.75" customHeight="1">
      <c r="A8" s="122">
        <v>3</v>
      </c>
      <c r="B8" s="120"/>
      <c r="C8" s="121" t="s">
        <v>268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122">
        <v>39</v>
      </c>
      <c r="S8" s="120"/>
      <c r="T8" s="128" t="s">
        <v>290</v>
      </c>
    </row>
    <row r="9" spans="1:20" ht="15.75" customHeight="1">
      <c r="A9" s="122"/>
      <c r="B9" s="120"/>
      <c r="C9" s="121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122"/>
      <c r="S9" s="120"/>
      <c r="T9" s="128"/>
    </row>
    <row r="10" spans="1:20" ht="15.75" customHeight="1">
      <c r="A10" s="122">
        <v>4</v>
      </c>
      <c r="B10" s="120"/>
      <c r="C10" s="130" t="s">
        <v>286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122">
        <v>40</v>
      </c>
      <c r="S10" s="120"/>
      <c r="T10" s="133" t="s">
        <v>365</v>
      </c>
    </row>
    <row r="11" spans="1:20" ht="15.75" customHeight="1">
      <c r="A11" s="122"/>
      <c r="B11" s="120"/>
      <c r="C11" s="130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122"/>
      <c r="S11" s="120"/>
      <c r="T11" s="133"/>
    </row>
    <row r="12" spans="1:20" ht="15.75" customHeight="1">
      <c r="A12" s="122">
        <v>5</v>
      </c>
      <c r="B12" s="120"/>
      <c r="C12" s="129" t="s">
        <v>265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122">
        <v>41</v>
      </c>
      <c r="S12" s="120"/>
      <c r="T12" s="131" t="s">
        <v>308</v>
      </c>
    </row>
    <row r="13" spans="1:20" ht="15.75" customHeight="1">
      <c r="A13" s="122"/>
      <c r="B13" s="120"/>
      <c r="C13" s="129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122"/>
      <c r="S13" s="120"/>
      <c r="T13" s="131"/>
    </row>
    <row r="14" spans="1:20" ht="15.75" customHeight="1">
      <c r="A14" s="122">
        <v>6</v>
      </c>
      <c r="B14" s="120"/>
      <c r="C14" s="133" t="s">
        <v>363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122">
        <v>42</v>
      </c>
      <c r="S14" s="120"/>
      <c r="T14" s="124" t="s">
        <v>284</v>
      </c>
    </row>
    <row r="15" spans="1:20" ht="15.75" customHeight="1">
      <c r="A15" s="122"/>
      <c r="B15" s="120"/>
      <c r="C15" s="133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122"/>
      <c r="S15" s="120"/>
      <c r="T15" s="124"/>
    </row>
    <row r="16" spans="1:20" ht="15.75" customHeight="1">
      <c r="A16" s="122">
        <v>7</v>
      </c>
      <c r="B16" s="120"/>
      <c r="C16" s="123" t="s">
        <v>270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122">
        <v>43</v>
      </c>
      <c r="S16" s="120"/>
      <c r="T16" s="132" t="s">
        <v>318</v>
      </c>
    </row>
    <row r="17" spans="1:20" ht="15.75" customHeight="1">
      <c r="A17" s="122"/>
      <c r="B17" s="120"/>
      <c r="C17" s="123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122"/>
      <c r="S17" s="120"/>
      <c r="T17" s="132"/>
    </row>
    <row r="18" spans="1:20" ht="15.75" customHeight="1">
      <c r="A18" s="122">
        <v>8</v>
      </c>
      <c r="B18" s="120"/>
      <c r="C18" s="128" t="s">
        <v>273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122">
        <v>44</v>
      </c>
      <c r="S18" s="120"/>
      <c r="T18" s="121" t="s">
        <v>272</v>
      </c>
    </row>
    <row r="19" spans="1:20" ht="15.75" customHeight="1">
      <c r="A19" s="122"/>
      <c r="B19" s="120"/>
      <c r="C19" s="128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122"/>
      <c r="S19" s="120"/>
      <c r="T19" s="121"/>
    </row>
    <row r="20" spans="1:20" ht="15.75" customHeight="1">
      <c r="A20" s="122">
        <v>9</v>
      </c>
      <c r="B20" s="120"/>
      <c r="C20" s="131" t="s">
        <v>306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122">
        <v>45</v>
      </c>
      <c r="S20" s="120"/>
      <c r="T20" s="130" t="s">
        <v>298</v>
      </c>
    </row>
    <row r="21" spans="1:20" ht="15.75" customHeight="1">
      <c r="A21" s="122"/>
      <c r="B21" s="120"/>
      <c r="C21" s="131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122"/>
      <c r="S21" s="120"/>
      <c r="T21" s="130"/>
    </row>
    <row r="22" spans="1:20" ht="15.75" customHeight="1">
      <c r="A22" s="122">
        <v>10</v>
      </c>
      <c r="B22" s="120"/>
      <c r="C22" s="128" t="s">
        <v>295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122">
        <v>46</v>
      </c>
      <c r="S22" s="120"/>
      <c r="T22" s="121" t="s">
        <v>300</v>
      </c>
    </row>
    <row r="23" spans="1:20" ht="15.75" customHeight="1">
      <c r="A23" s="122"/>
      <c r="B23" s="120"/>
      <c r="C23" s="128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122"/>
      <c r="S23" s="120"/>
      <c r="T23" s="121"/>
    </row>
    <row r="24" spans="1:20" ht="15.75" customHeight="1">
      <c r="A24" s="122">
        <v>11</v>
      </c>
      <c r="B24" s="120"/>
      <c r="C24" s="131" t="s">
        <v>311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122">
        <v>47</v>
      </c>
      <c r="S24" s="120"/>
      <c r="T24" s="130" t="s">
        <v>304</v>
      </c>
    </row>
    <row r="25" spans="1:20" ht="15.75" customHeight="1">
      <c r="A25" s="122"/>
      <c r="B25" s="120"/>
      <c r="C25" s="131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122"/>
      <c r="S25" s="120"/>
      <c r="T25" s="130"/>
    </row>
    <row r="26" spans="1:20" ht="15.75" customHeight="1">
      <c r="A26" s="122">
        <v>12</v>
      </c>
      <c r="B26" s="120"/>
      <c r="C26" s="129" t="s">
        <v>281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122">
        <v>48</v>
      </c>
      <c r="S26" s="120"/>
      <c r="T26" s="124" t="s">
        <v>282</v>
      </c>
    </row>
    <row r="27" spans="1:20" ht="15.75" customHeight="1">
      <c r="A27" s="122"/>
      <c r="B27" s="120"/>
      <c r="C27" s="129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122"/>
      <c r="S27" s="120"/>
      <c r="T27" s="124"/>
    </row>
    <row r="28" spans="1:20" ht="15.75" customHeight="1">
      <c r="A28" s="122">
        <v>13</v>
      </c>
      <c r="B28" s="120"/>
      <c r="C28" s="123" t="s">
        <v>266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122">
        <v>49</v>
      </c>
      <c r="S28" s="120"/>
      <c r="T28" s="132" t="s">
        <v>315</v>
      </c>
    </row>
    <row r="29" spans="1:20" ht="15.75" customHeight="1">
      <c r="A29" s="122"/>
      <c r="B29" s="120"/>
      <c r="C29" s="123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122"/>
      <c r="S29" s="120"/>
      <c r="T29" s="132"/>
    </row>
    <row r="30" spans="1:20" ht="15.75" customHeight="1">
      <c r="A30" s="122">
        <v>14</v>
      </c>
      <c r="B30" s="120"/>
      <c r="C30" s="121" t="s">
        <v>264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122">
        <v>50</v>
      </c>
      <c r="S30" s="120"/>
      <c r="T30" s="128" t="s">
        <v>262</v>
      </c>
    </row>
    <row r="31" spans="1:20" ht="15.75" customHeight="1">
      <c r="A31" s="122"/>
      <c r="B31" s="120"/>
      <c r="C31" s="121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122"/>
      <c r="S31" s="120"/>
      <c r="T31" s="128"/>
    </row>
    <row r="32" spans="1:20" ht="15.75" customHeight="1">
      <c r="A32" s="122">
        <v>15</v>
      </c>
      <c r="B32" s="120"/>
      <c r="C32" s="130" t="s">
        <v>303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122">
        <v>51</v>
      </c>
      <c r="S32" s="120"/>
      <c r="T32" s="131" t="s">
        <v>309</v>
      </c>
    </row>
    <row r="33" spans="1:20" ht="15.75" customHeight="1">
      <c r="A33" s="122"/>
      <c r="B33" s="120"/>
      <c r="C33" s="130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122"/>
      <c r="S33" s="120"/>
      <c r="T33" s="131"/>
    </row>
    <row r="34" spans="1:20" ht="15.75" customHeight="1">
      <c r="A34" s="122">
        <v>16</v>
      </c>
      <c r="B34" s="120"/>
      <c r="C34" s="133" t="s">
        <v>370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122">
        <v>52</v>
      </c>
      <c r="S34" s="120"/>
      <c r="T34" s="133" t="s">
        <v>368</v>
      </c>
    </row>
    <row r="35" spans="1:20" ht="15.75" customHeight="1">
      <c r="A35" s="122"/>
      <c r="B35" s="120"/>
      <c r="C35" s="133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122"/>
      <c r="S35" s="120"/>
      <c r="T35" s="133"/>
    </row>
    <row r="36" spans="1:20" ht="15.75" customHeight="1">
      <c r="A36" s="122">
        <v>17</v>
      </c>
      <c r="B36" s="120"/>
      <c r="C36" s="124" t="s">
        <v>269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122">
        <v>53</v>
      </c>
      <c r="S36" s="120"/>
      <c r="T36" s="123" t="s">
        <v>292</v>
      </c>
    </row>
    <row r="37" spans="1:20" ht="15.75" customHeight="1">
      <c r="A37" s="122"/>
      <c r="B37" s="120"/>
      <c r="C37" s="124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122"/>
      <c r="S37" s="120"/>
      <c r="T37" s="123"/>
    </row>
    <row r="38" spans="1:20" ht="15.75" customHeight="1">
      <c r="A38" s="122">
        <v>18</v>
      </c>
      <c r="B38" s="120"/>
      <c r="C38" s="132" t="s">
        <v>313</v>
      </c>
      <c r="D38" s="49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122">
        <v>54</v>
      </c>
      <c r="S38" s="120"/>
      <c r="T38" s="129" t="s">
        <v>276</v>
      </c>
    </row>
    <row r="39" spans="1:20" ht="15.75" customHeight="1">
      <c r="A39" s="122"/>
      <c r="B39" s="120"/>
      <c r="C39" s="132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122"/>
      <c r="S39" s="120"/>
      <c r="T39" s="129"/>
    </row>
    <row r="40" spans="1:20" ht="15.75" customHeight="1">
      <c r="A40" s="122">
        <v>19</v>
      </c>
      <c r="B40" s="120"/>
      <c r="C40" s="130" t="s">
        <v>301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122">
        <v>55</v>
      </c>
      <c r="S40" s="120"/>
      <c r="T40" s="131" t="s">
        <v>305</v>
      </c>
    </row>
    <row r="41" spans="1:20" ht="15.75" customHeight="1">
      <c r="A41" s="122"/>
      <c r="B41" s="120"/>
      <c r="C41" s="130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122"/>
      <c r="S41" s="120"/>
      <c r="T41" s="131"/>
    </row>
    <row r="42" spans="1:20" ht="15.75" customHeight="1">
      <c r="A42" s="122">
        <v>20</v>
      </c>
      <c r="B42" s="120"/>
      <c r="C42" s="121" t="s">
        <v>259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122">
        <v>56</v>
      </c>
      <c r="S42" s="120"/>
      <c r="T42" s="128" t="s">
        <v>260</v>
      </c>
    </row>
    <row r="43" spans="1:20" ht="15.75" customHeight="1">
      <c r="A43" s="122"/>
      <c r="B43" s="120"/>
      <c r="C43" s="121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122"/>
      <c r="S43" s="120"/>
      <c r="T43" s="128"/>
    </row>
    <row r="44" spans="1:20" ht="15.75" customHeight="1">
      <c r="A44" s="122">
        <v>21</v>
      </c>
      <c r="B44" s="120"/>
      <c r="C44" s="132" t="s">
        <v>317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122">
        <v>57</v>
      </c>
      <c r="S44" s="120"/>
      <c r="T44" s="129" t="s">
        <v>280</v>
      </c>
    </row>
    <row r="45" spans="1:20" ht="15.75" customHeight="1">
      <c r="A45" s="122"/>
      <c r="B45" s="120"/>
      <c r="C45" s="132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122"/>
      <c r="S45" s="120"/>
      <c r="T45" s="129"/>
    </row>
    <row r="46" spans="1:20" ht="15.75" customHeight="1">
      <c r="A46" s="122">
        <v>22</v>
      </c>
      <c r="B46" s="120"/>
      <c r="C46" s="133" t="s">
        <v>366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122">
        <v>58</v>
      </c>
      <c r="S46" s="120"/>
      <c r="T46" s="123" t="s">
        <v>285</v>
      </c>
    </row>
    <row r="47" spans="1:20" ht="15.75" customHeight="1">
      <c r="A47" s="122"/>
      <c r="B47" s="120"/>
      <c r="C47" s="133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122"/>
      <c r="S47" s="120"/>
      <c r="T47" s="123"/>
    </row>
    <row r="48" spans="1:20" ht="15.75" customHeight="1">
      <c r="A48" s="122">
        <v>23</v>
      </c>
      <c r="B48" s="120"/>
      <c r="C48" s="124" t="s">
        <v>287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122">
        <v>59</v>
      </c>
      <c r="S48" s="120"/>
      <c r="T48" s="130" t="s">
        <v>302</v>
      </c>
    </row>
    <row r="49" spans="1:20" ht="15.75" customHeight="1">
      <c r="A49" s="122"/>
      <c r="B49" s="120"/>
      <c r="C49" s="124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122"/>
      <c r="S49" s="120"/>
      <c r="T49" s="130"/>
    </row>
    <row r="50" spans="1:20" ht="15.75" customHeight="1">
      <c r="A50" s="122">
        <v>24</v>
      </c>
      <c r="B50" s="120"/>
      <c r="C50" s="128" t="s">
        <v>289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122">
        <v>60</v>
      </c>
      <c r="S50" s="120"/>
      <c r="T50" s="133" t="s">
        <v>364</v>
      </c>
    </row>
    <row r="51" spans="1:20" ht="15.75" customHeight="1">
      <c r="A51" s="122"/>
      <c r="B51" s="120"/>
      <c r="C51" s="128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122"/>
      <c r="S51" s="120"/>
      <c r="T51" s="133"/>
    </row>
    <row r="52" spans="1:20" ht="15.75" customHeight="1">
      <c r="A52" s="122">
        <v>25</v>
      </c>
      <c r="B52" s="120"/>
      <c r="C52" s="131" t="s">
        <v>310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122">
        <v>61</v>
      </c>
      <c r="S52" s="120"/>
      <c r="T52" s="121" t="s">
        <v>291</v>
      </c>
    </row>
    <row r="53" spans="1:20" ht="15.75" customHeight="1">
      <c r="A53" s="122"/>
      <c r="B53" s="120"/>
      <c r="C53" s="131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122"/>
      <c r="S53" s="120"/>
      <c r="T53" s="121"/>
    </row>
    <row r="54" spans="1:20" ht="15.75" customHeight="1">
      <c r="A54" s="122">
        <v>26</v>
      </c>
      <c r="B54" s="120"/>
      <c r="C54" s="129" t="s">
        <v>275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122">
        <v>62</v>
      </c>
      <c r="S54" s="120"/>
      <c r="T54" s="132" t="s">
        <v>319</v>
      </c>
    </row>
    <row r="55" spans="1:20" ht="15.75" customHeight="1">
      <c r="A55" s="122"/>
      <c r="B55" s="120"/>
      <c r="C55" s="129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122"/>
      <c r="S55" s="120"/>
      <c r="T55" s="132"/>
    </row>
    <row r="56" spans="1:20" ht="15.75" customHeight="1">
      <c r="A56" s="122">
        <v>27</v>
      </c>
      <c r="B56" s="120"/>
      <c r="C56" s="123" t="s">
        <v>299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122">
        <v>63</v>
      </c>
      <c r="S56" s="120"/>
      <c r="T56" s="124" t="s">
        <v>296</v>
      </c>
    </row>
    <row r="57" spans="1:20" ht="15.75" customHeight="1">
      <c r="A57" s="122"/>
      <c r="B57" s="120"/>
      <c r="C57" s="123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122"/>
      <c r="S57" s="120"/>
      <c r="T57" s="124"/>
    </row>
    <row r="58" spans="1:20" ht="15.75" customHeight="1">
      <c r="A58" s="122">
        <v>28</v>
      </c>
      <c r="B58" s="120"/>
      <c r="C58" s="129" t="s">
        <v>297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122">
        <v>64</v>
      </c>
      <c r="S58" s="120"/>
      <c r="T58" s="132" t="s">
        <v>314</v>
      </c>
    </row>
    <row r="59" spans="1:20" ht="15.75" customHeight="1">
      <c r="A59" s="122"/>
      <c r="B59" s="120"/>
      <c r="C59" s="129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122"/>
      <c r="S59" s="120"/>
      <c r="T59" s="132"/>
    </row>
    <row r="60" spans="1:20" ht="15.75" customHeight="1">
      <c r="A60" s="122">
        <v>29</v>
      </c>
      <c r="B60" s="120"/>
      <c r="C60" s="123" t="s">
        <v>271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122">
        <v>65</v>
      </c>
      <c r="S60" s="120"/>
      <c r="T60" s="130" t="s">
        <v>279</v>
      </c>
    </row>
    <row r="61" spans="1:20" ht="15.75" customHeight="1">
      <c r="A61" s="122"/>
      <c r="B61" s="120"/>
      <c r="C61" s="123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122"/>
      <c r="S61" s="120"/>
      <c r="T61" s="130"/>
    </row>
    <row r="62" spans="1:20" ht="15.75" customHeight="1">
      <c r="A62" s="122">
        <v>30</v>
      </c>
      <c r="B62" s="120"/>
      <c r="C62" s="128" t="s">
        <v>283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122">
        <v>66</v>
      </c>
      <c r="S62" s="120"/>
      <c r="T62" s="124" t="s">
        <v>274</v>
      </c>
    </row>
    <row r="63" spans="1:20" ht="15.75" customHeight="1">
      <c r="A63" s="122"/>
      <c r="B63" s="120"/>
      <c r="C63" s="128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122"/>
      <c r="S63" s="120"/>
      <c r="T63" s="124"/>
    </row>
    <row r="64" spans="1:20" ht="15.75" customHeight="1">
      <c r="A64" s="122">
        <v>31</v>
      </c>
      <c r="B64" s="120"/>
      <c r="C64" s="132" t="s">
        <v>316</v>
      </c>
      <c r="D64" s="48"/>
      <c r="E64" s="41"/>
      <c r="F64" s="36"/>
      <c r="G64" s="39"/>
      <c r="H64" s="39"/>
      <c r="I64" s="46"/>
      <c r="J64" s="46"/>
      <c r="K64" s="46"/>
      <c r="L64" s="46"/>
      <c r="M64" s="40"/>
      <c r="N64" s="40"/>
      <c r="O64" s="36"/>
      <c r="P64" s="42"/>
      <c r="Q64" s="48"/>
      <c r="R64" s="122">
        <v>67</v>
      </c>
      <c r="S64" s="120"/>
      <c r="T64" s="121" t="s">
        <v>263</v>
      </c>
    </row>
    <row r="65" spans="1:20" ht="15.75" customHeight="1">
      <c r="A65" s="122"/>
      <c r="B65" s="120"/>
      <c r="C65" s="132"/>
      <c r="E65" s="36"/>
      <c r="F65" s="36"/>
      <c r="G65" s="39"/>
      <c r="H65" s="39"/>
      <c r="I65" s="46"/>
      <c r="J65" s="46"/>
      <c r="K65" s="46"/>
      <c r="L65" s="46"/>
      <c r="M65" s="40"/>
      <c r="N65" s="40"/>
      <c r="O65" s="36"/>
      <c r="P65" s="36"/>
      <c r="Q65" s="36"/>
      <c r="R65" s="122"/>
      <c r="S65" s="120"/>
      <c r="T65" s="121"/>
    </row>
    <row r="66" spans="1:20" ht="15.75" customHeight="1">
      <c r="A66" s="122">
        <v>32</v>
      </c>
      <c r="B66" s="120"/>
      <c r="C66" s="133" t="s">
        <v>367</v>
      </c>
      <c r="E66" s="36"/>
      <c r="F66" s="36"/>
      <c r="G66" s="39"/>
      <c r="H66" s="41"/>
      <c r="I66" s="46"/>
      <c r="J66" s="46"/>
      <c r="K66" s="46"/>
      <c r="L66" s="46"/>
      <c r="M66" s="42"/>
      <c r="N66" s="40"/>
      <c r="O66" s="36"/>
      <c r="P66" s="36"/>
      <c r="Q66" s="36"/>
      <c r="R66" s="122">
        <v>68</v>
      </c>
      <c r="S66" s="120"/>
      <c r="T66" s="129" t="s">
        <v>261</v>
      </c>
    </row>
    <row r="67" spans="1:20" ht="15.75" customHeight="1">
      <c r="A67" s="122"/>
      <c r="B67" s="120"/>
      <c r="C67" s="133"/>
      <c r="D67" s="47"/>
      <c r="E67" s="37"/>
      <c r="F67" s="36"/>
      <c r="G67" s="39"/>
      <c r="H67" s="36"/>
      <c r="I67" s="46"/>
      <c r="J67" s="46"/>
      <c r="K67" s="46"/>
      <c r="L67" s="46"/>
      <c r="M67" s="36"/>
      <c r="N67" s="40"/>
      <c r="O67" s="36"/>
      <c r="P67" s="38"/>
      <c r="Q67" s="47"/>
      <c r="R67" s="122"/>
      <c r="S67" s="120"/>
      <c r="T67" s="129"/>
    </row>
    <row r="68" spans="1:20" ht="15.75" customHeight="1">
      <c r="A68" s="122">
        <v>33</v>
      </c>
      <c r="B68" s="120"/>
      <c r="C68" s="131" t="s">
        <v>307</v>
      </c>
      <c r="D68" s="48"/>
      <c r="E68" s="41"/>
      <c r="F68" s="37"/>
      <c r="G68" s="39"/>
      <c r="H68" s="36"/>
      <c r="I68" s="46"/>
      <c r="J68" s="46"/>
      <c r="K68" s="46"/>
      <c r="L68" s="46"/>
      <c r="M68" s="36"/>
      <c r="N68" s="40"/>
      <c r="O68" s="38"/>
      <c r="P68" s="42"/>
      <c r="Q68" s="48"/>
      <c r="R68" s="122">
        <v>69</v>
      </c>
      <c r="S68" s="120"/>
      <c r="T68" s="123" t="s">
        <v>288</v>
      </c>
    </row>
    <row r="69" spans="1:20" ht="15.75" customHeight="1">
      <c r="A69" s="122"/>
      <c r="B69" s="120"/>
      <c r="C69" s="131"/>
      <c r="E69" s="36"/>
      <c r="F69" s="39"/>
      <c r="G69" s="39"/>
      <c r="H69" s="36"/>
      <c r="I69" s="46"/>
      <c r="J69" s="46"/>
      <c r="K69" s="46"/>
      <c r="L69" s="46"/>
      <c r="M69" s="36"/>
      <c r="N69" s="40"/>
      <c r="O69" s="40"/>
      <c r="P69" s="36"/>
      <c r="Q69" s="36"/>
      <c r="R69" s="122"/>
      <c r="S69" s="120"/>
      <c r="T69" s="123"/>
    </row>
    <row r="70" spans="1:20" ht="15.75" customHeight="1">
      <c r="A70" s="122">
        <v>34</v>
      </c>
      <c r="B70" s="120"/>
      <c r="C70" s="124" t="s">
        <v>267</v>
      </c>
      <c r="E70" s="36"/>
      <c r="F70" s="39"/>
      <c r="G70" s="41"/>
      <c r="H70" s="36"/>
      <c r="I70" s="46"/>
      <c r="J70" s="46"/>
      <c r="K70" s="46"/>
      <c r="L70" s="46"/>
      <c r="M70" s="36"/>
      <c r="N70" s="42"/>
      <c r="O70" s="40"/>
      <c r="P70" s="36"/>
      <c r="Q70" s="36"/>
      <c r="R70" s="122">
        <v>70</v>
      </c>
      <c r="S70" s="120"/>
      <c r="T70" s="133" t="s">
        <v>369</v>
      </c>
    </row>
    <row r="71" spans="1:20" ht="15.75" customHeight="1">
      <c r="A71" s="122"/>
      <c r="B71" s="120"/>
      <c r="C71" s="124"/>
      <c r="D71" s="37"/>
      <c r="E71" s="36"/>
      <c r="F71" s="39"/>
      <c r="G71" s="36"/>
      <c r="H71" s="36"/>
      <c r="I71" s="46"/>
      <c r="J71" s="46"/>
      <c r="K71" s="46"/>
      <c r="L71" s="46"/>
      <c r="M71" s="36"/>
      <c r="N71" s="36"/>
      <c r="O71" s="40"/>
      <c r="P71" s="36"/>
      <c r="Q71" s="38"/>
      <c r="R71" s="122"/>
      <c r="S71" s="120"/>
      <c r="T71" s="133"/>
    </row>
    <row r="72" spans="1:20" ht="15.75" customHeight="1">
      <c r="A72" s="122">
        <v>35</v>
      </c>
      <c r="B72" s="120"/>
      <c r="C72" s="130" t="s">
        <v>278</v>
      </c>
      <c r="D72" s="41"/>
      <c r="E72" s="37"/>
      <c r="F72" s="39"/>
      <c r="G72" s="36"/>
      <c r="H72" s="36"/>
      <c r="I72" s="46"/>
      <c r="J72" s="46"/>
      <c r="K72" s="46"/>
      <c r="L72" s="46"/>
      <c r="M72" s="36"/>
      <c r="N72" s="36"/>
      <c r="O72" s="40"/>
      <c r="P72" s="38"/>
      <c r="Q72" s="42"/>
      <c r="R72" s="122">
        <v>71</v>
      </c>
      <c r="S72" s="120"/>
      <c r="T72" s="131" t="s">
        <v>312</v>
      </c>
    </row>
    <row r="73" spans="1:20" ht="15.75" customHeight="1">
      <c r="A73" s="122"/>
      <c r="B73" s="120"/>
      <c r="C73" s="130"/>
      <c r="E73" s="39"/>
      <c r="F73" s="41"/>
      <c r="G73" s="36"/>
      <c r="H73" s="36"/>
      <c r="I73" s="46"/>
      <c r="J73" s="46"/>
      <c r="K73" s="46"/>
      <c r="L73" s="46"/>
      <c r="M73" s="36"/>
      <c r="N73" s="36"/>
      <c r="O73" s="42"/>
      <c r="P73" s="40"/>
      <c r="Q73" s="36"/>
      <c r="R73" s="122"/>
      <c r="S73" s="120"/>
      <c r="T73" s="131"/>
    </row>
    <row r="74" spans="1:20" ht="15.75" customHeight="1">
      <c r="A74" s="122">
        <v>36</v>
      </c>
      <c r="B74" s="120"/>
      <c r="C74" s="121" t="s">
        <v>293</v>
      </c>
      <c r="D74" s="49"/>
      <c r="E74" s="41"/>
      <c r="F74" s="36"/>
      <c r="G74" s="36"/>
      <c r="H74" s="36"/>
      <c r="M74" s="36"/>
      <c r="N74" s="36"/>
      <c r="O74" s="36"/>
      <c r="P74" s="42"/>
      <c r="Q74" s="48"/>
      <c r="R74" s="122">
        <v>72</v>
      </c>
      <c r="S74" s="120"/>
      <c r="T74" s="128" t="s">
        <v>294</v>
      </c>
    </row>
    <row r="75" spans="1:20" ht="15.75" customHeight="1">
      <c r="A75" s="122"/>
      <c r="B75" s="120"/>
      <c r="C75" s="121"/>
      <c r="M75" s="36"/>
      <c r="N75" s="36"/>
      <c r="O75" s="36"/>
      <c r="P75" s="36"/>
      <c r="Q75" s="36"/>
      <c r="R75" s="122"/>
      <c r="S75" s="120"/>
      <c r="T75" s="128"/>
    </row>
    <row r="76" spans="1:19" ht="12.75">
      <c r="A76" s="122"/>
      <c r="B76" s="120"/>
      <c r="R76" s="122"/>
      <c r="S76" s="120"/>
    </row>
    <row r="77" spans="1:19" ht="12.75">
      <c r="A77" s="122"/>
      <c r="B77" s="120"/>
      <c r="R77" s="122"/>
      <c r="S77" s="120"/>
    </row>
    <row r="78" spans="1:19" ht="12.75">
      <c r="A78" s="122"/>
      <c r="B78" s="120"/>
      <c r="R78" s="122"/>
      <c r="S78" s="120"/>
    </row>
    <row r="79" spans="1:19" ht="12.75">
      <c r="A79" s="122"/>
      <c r="B79" s="120"/>
      <c r="R79" s="122"/>
      <c r="S79" s="120"/>
    </row>
    <row r="80" spans="1:19" ht="12.75">
      <c r="A80" s="122"/>
      <c r="B80" s="120"/>
      <c r="R80" s="122"/>
      <c r="S80" s="120"/>
    </row>
    <row r="81" spans="1:19" ht="12.75">
      <c r="A81" s="122"/>
      <c r="B81" s="120"/>
      <c r="R81" s="122"/>
      <c r="S81" s="120"/>
    </row>
  </sheetData>
  <sheetProtection/>
  <mergeCells count="231"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  <mergeCell ref="B22:B23"/>
    <mergeCell ref="A42:A43"/>
    <mergeCell ref="B42:B43"/>
    <mergeCell ref="C66:C67"/>
    <mergeCell ref="T34:T35"/>
    <mergeCell ref="T70:T71"/>
    <mergeCell ref="C34:C35"/>
    <mergeCell ref="T58:T59"/>
    <mergeCell ref="C42:C43"/>
    <mergeCell ref="A52:A53"/>
    <mergeCell ref="B52:B53"/>
    <mergeCell ref="C14:C15"/>
    <mergeCell ref="T50:T51"/>
    <mergeCell ref="T10:T11"/>
    <mergeCell ref="C46:C47"/>
    <mergeCell ref="S74:S75"/>
    <mergeCell ref="S76:S77"/>
    <mergeCell ref="T72:T73"/>
    <mergeCell ref="T68:T69"/>
    <mergeCell ref="T74:T75"/>
    <mergeCell ref="C38:C39"/>
    <mergeCell ref="S78:S79"/>
    <mergeCell ref="S80:S81"/>
    <mergeCell ref="B74:B75"/>
    <mergeCell ref="B76:B77"/>
    <mergeCell ref="B78:B79"/>
    <mergeCell ref="B80:B81"/>
    <mergeCell ref="R74:R75"/>
    <mergeCell ref="R76:R77"/>
    <mergeCell ref="R78:R79"/>
    <mergeCell ref="R80:R81"/>
    <mergeCell ref="S68:S69"/>
    <mergeCell ref="S70:S71"/>
    <mergeCell ref="S72:S73"/>
    <mergeCell ref="A72:A73"/>
    <mergeCell ref="R68:R69"/>
    <mergeCell ref="R70:R71"/>
    <mergeCell ref="B70:B71"/>
    <mergeCell ref="R64:R65"/>
    <mergeCell ref="R66:R67"/>
    <mergeCell ref="A74:A75"/>
    <mergeCell ref="A76:A77"/>
    <mergeCell ref="A78:A79"/>
    <mergeCell ref="A80:A81"/>
    <mergeCell ref="R72:R73"/>
    <mergeCell ref="B64:B65"/>
    <mergeCell ref="B66:B67"/>
    <mergeCell ref="B68:B69"/>
    <mergeCell ref="T12:T13"/>
    <mergeCell ref="T32:T33"/>
    <mergeCell ref="T28:T29"/>
    <mergeCell ref="C64:C65"/>
    <mergeCell ref="C44:C45"/>
    <mergeCell ref="C68:C69"/>
    <mergeCell ref="C52:C53"/>
    <mergeCell ref="C60:C61"/>
    <mergeCell ref="T30:T31"/>
    <mergeCell ref="T64:T65"/>
    <mergeCell ref="C16:C17"/>
    <mergeCell ref="T36:T37"/>
    <mergeCell ref="T16:T17"/>
    <mergeCell ref="T54:T55"/>
    <mergeCell ref="C6:C7"/>
    <mergeCell ref="C26:C27"/>
    <mergeCell ref="C54:C55"/>
    <mergeCell ref="T6:T7"/>
    <mergeCell ref="T40:T41"/>
    <mergeCell ref="C20:C21"/>
    <mergeCell ref="C8:C9"/>
    <mergeCell ref="T52:T53"/>
    <mergeCell ref="T18:T19"/>
    <mergeCell ref="C24:C25"/>
    <mergeCell ref="C40:C41"/>
    <mergeCell ref="T48:T49"/>
    <mergeCell ref="C10:C11"/>
    <mergeCell ref="C32:C33"/>
    <mergeCell ref="T42:T43"/>
    <mergeCell ref="C28:C29"/>
    <mergeCell ref="C62:C63"/>
    <mergeCell ref="C18:C19"/>
    <mergeCell ref="T26:T27"/>
    <mergeCell ref="C36:C37"/>
    <mergeCell ref="T22:T23"/>
    <mergeCell ref="C30:C31"/>
    <mergeCell ref="T46:T47"/>
    <mergeCell ref="T24:T25"/>
    <mergeCell ref="S44:S45"/>
    <mergeCell ref="S34:S35"/>
    <mergeCell ref="A64:A65"/>
    <mergeCell ref="A66:A67"/>
    <mergeCell ref="A68:A69"/>
    <mergeCell ref="A70:A71"/>
    <mergeCell ref="C72:C73"/>
    <mergeCell ref="T38:T39"/>
    <mergeCell ref="T60:T61"/>
    <mergeCell ref="R54:R55"/>
    <mergeCell ref="S54:S55"/>
    <mergeCell ref="S46:S47"/>
    <mergeCell ref="S30:S31"/>
    <mergeCell ref="T66:T67"/>
    <mergeCell ref="T44:T45"/>
    <mergeCell ref="T56:T57"/>
    <mergeCell ref="T14:T15"/>
    <mergeCell ref="C48:C49"/>
    <mergeCell ref="T62:T63"/>
    <mergeCell ref="C50:C51"/>
    <mergeCell ref="S52:S53"/>
    <mergeCell ref="C58:C59"/>
    <mergeCell ref="T20:T21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A54:A55"/>
    <mergeCell ref="B54:B55"/>
    <mergeCell ref="A48:A49"/>
    <mergeCell ref="B48:B49"/>
    <mergeCell ref="A50:A51"/>
    <mergeCell ref="B50:B51"/>
    <mergeCell ref="A46:A47"/>
    <mergeCell ref="B46:B47"/>
    <mergeCell ref="R46:R47"/>
    <mergeCell ref="A44:A45"/>
    <mergeCell ref="B44:B45"/>
    <mergeCell ref="R44:R45"/>
    <mergeCell ref="A40:A41"/>
    <mergeCell ref="B40:B41"/>
    <mergeCell ref="R40:R41"/>
    <mergeCell ref="S36:S37"/>
    <mergeCell ref="R36:R37"/>
    <mergeCell ref="S40:S41"/>
    <mergeCell ref="A38:A39"/>
    <mergeCell ref="B38:B39"/>
    <mergeCell ref="R38:R39"/>
    <mergeCell ref="S38:S39"/>
    <mergeCell ref="A32:A33"/>
    <mergeCell ref="B32:B33"/>
    <mergeCell ref="A34:A35"/>
    <mergeCell ref="B34:B35"/>
    <mergeCell ref="R34:R35"/>
    <mergeCell ref="R32:R33"/>
    <mergeCell ref="A26:A27"/>
    <mergeCell ref="B26:B27"/>
    <mergeCell ref="R26:R27"/>
    <mergeCell ref="S26:S27"/>
    <mergeCell ref="S28:S29"/>
    <mergeCell ref="A28:A29"/>
    <mergeCell ref="R20:R21"/>
    <mergeCell ref="R18:R19"/>
    <mergeCell ref="A36:A37"/>
    <mergeCell ref="B36:B37"/>
    <mergeCell ref="S32:S33"/>
    <mergeCell ref="A30:A31"/>
    <mergeCell ref="B30:B31"/>
    <mergeCell ref="R30:R31"/>
    <mergeCell ref="B28:B29"/>
    <mergeCell ref="R28:R29"/>
    <mergeCell ref="A58:A59"/>
    <mergeCell ref="A60:A61"/>
    <mergeCell ref="S18:S19"/>
    <mergeCell ref="S20:S21"/>
    <mergeCell ref="R24:R25"/>
    <mergeCell ref="A24:A25"/>
    <mergeCell ref="B24:B25"/>
    <mergeCell ref="S24:S25"/>
    <mergeCell ref="A20:A21"/>
    <mergeCell ref="B20:B21"/>
    <mergeCell ref="S10:S11"/>
    <mergeCell ref="S12:S13"/>
    <mergeCell ref="C22:C23"/>
    <mergeCell ref="C70:C71"/>
    <mergeCell ref="B14:B15"/>
    <mergeCell ref="A18:A19"/>
    <mergeCell ref="B18:B19"/>
    <mergeCell ref="A16:A17"/>
    <mergeCell ref="B16:B17"/>
    <mergeCell ref="A14:A15"/>
    <mergeCell ref="R14:R15"/>
    <mergeCell ref="A8:A9"/>
    <mergeCell ref="B6:B7"/>
    <mergeCell ref="R6:R7"/>
    <mergeCell ref="A12:A13"/>
    <mergeCell ref="B12:B13"/>
    <mergeCell ref="R12:R13"/>
    <mergeCell ref="A10:A11"/>
    <mergeCell ref="B10:B11"/>
    <mergeCell ref="C12:C13"/>
    <mergeCell ref="A4:A5"/>
    <mergeCell ref="B4:B5"/>
    <mergeCell ref="A6:A7"/>
    <mergeCell ref="B8:B9"/>
    <mergeCell ref="C1:R1"/>
    <mergeCell ref="S6:S7"/>
    <mergeCell ref="S1:T1"/>
    <mergeCell ref="H3:M3"/>
    <mergeCell ref="T4:T5"/>
    <mergeCell ref="T8:T9"/>
    <mergeCell ref="C56:C57"/>
    <mergeCell ref="R4:R5"/>
    <mergeCell ref="C4:C5"/>
    <mergeCell ref="S4:S5"/>
    <mergeCell ref="R8:R9"/>
    <mergeCell ref="S8:S9"/>
    <mergeCell ref="S16:S17"/>
    <mergeCell ref="S14:S15"/>
    <mergeCell ref="R16:R17"/>
    <mergeCell ref="R10:R11"/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view="pageBreakPreview" zoomScale="60" zoomScaleNormal="80" zoomScalePageLayoutView="0" workbookViewId="0" topLeftCell="A1">
      <selection activeCell="B26" sqref="B26:B27"/>
    </sheetView>
  </sheetViews>
  <sheetFormatPr defaultColWidth="9.00390625" defaultRowHeight="13.5"/>
  <cols>
    <col min="1" max="1" width="4.875" style="50" customWidth="1"/>
    <col min="2" max="2" width="30.625" style="50" customWidth="1"/>
    <col min="3" max="3" width="6.625" style="50" customWidth="1"/>
    <col min="4" max="18" width="4.625" style="50" customWidth="1"/>
    <col min="19" max="19" width="30.625" style="50" customWidth="1"/>
    <col min="20" max="20" width="6.625" style="50" customWidth="1"/>
    <col min="21" max="16384" width="9.00390625" style="50" customWidth="1"/>
  </cols>
  <sheetData>
    <row r="1" spans="1:20" ht="25.5">
      <c r="A1" s="5"/>
      <c r="B1" s="5"/>
      <c r="C1" s="125" t="s">
        <v>362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 t="str">
        <f>+データ１!B2</f>
        <v>2012/2/19</v>
      </c>
      <c r="T1" s="126"/>
    </row>
    <row r="2" spans="1:20" ht="12.7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127" t="s">
        <v>256</v>
      </c>
      <c r="I3" s="127"/>
      <c r="J3" s="127"/>
      <c r="K3" s="127"/>
      <c r="L3" s="127"/>
      <c r="M3" s="127"/>
      <c r="N3" s="5"/>
      <c r="O3" s="35"/>
      <c r="P3" s="35"/>
      <c r="Q3" s="35"/>
      <c r="R3" s="5"/>
      <c r="S3" s="5"/>
      <c r="T3" s="5"/>
    </row>
    <row r="4" spans="1:20" ht="15.75" customHeight="1">
      <c r="A4" s="122">
        <v>1</v>
      </c>
      <c r="B4" s="120"/>
      <c r="C4" s="134" t="s">
        <v>257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22">
        <v>37</v>
      </c>
      <c r="S4" s="120"/>
      <c r="T4" s="134" t="s">
        <v>258</v>
      </c>
    </row>
    <row r="5" spans="1:20" ht="15.75" customHeight="1">
      <c r="A5" s="122"/>
      <c r="B5" s="120"/>
      <c r="C5" s="134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122"/>
      <c r="S5" s="120"/>
      <c r="T5" s="134"/>
    </row>
    <row r="6" spans="1:20" ht="15.75" customHeight="1">
      <c r="A6" s="122">
        <v>2</v>
      </c>
      <c r="B6" s="120"/>
      <c r="C6" s="134" t="s">
        <v>320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122">
        <v>38</v>
      </c>
      <c r="S6" s="120"/>
      <c r="T6" s="134" t="s">
        <v>277</v>
      </c>
    </row>
    <row r="7" spans="1:20" ht="15.75" customHeight="1">
      <c r="A7" s="122"/>
      <c r="B7" s="120"/>
      <c r="C7" s="134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122"/>
      <c r="S7" s="120"/>
      <c r="T7" s="134"/>
    </row>
    <row r="8" spans="1:20" ht="15.75" customHeight="1">
      <c r="A8" s="122">
        <v>3</v>
      </c>
      <c r="B8" s="120"/>
      <c r="C8" s="134" t="s">
        <v>268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122">
        <v>39</v>
      </c>
      <c r="S8" s="120"/>
      <c r="T8" s="134" t="s">
        <v>290</v>
      </c>
    </row>
    <row r="9" spans="1:20" ht="15.75" customHeight="1">
      <c r="A9" s="122"/>
      <c r="B9" s="120"/>
      <c r="C9" s="134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122"/>
      <c r="S9" s="120"/>
      <c r="T9" s="134"/>
    </row>
    <row r="10" spans="1:20" ht="15.75" customHeight="1">
      <c r="A10" s="122">
        <v>4</v>
      </c>
      <c r="B10" s="120"/>
      <c r="C10" s="134" t="s">
        <v>286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122">
        <v>40</v>
      </c>
      <c r="S10" s="120"/>
      <c r="T10" s="134" t="s">
        <v>365</v>
      </c>
    </row>
    <row r="11" spans="1:20" ht="15.75" customHeight="1">
      <c r="A11" s="122"/>
      <c r="B11" s="120"/>
      <c r="C11" s="134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122"/>
      <c r="S11" s="120"/>
      <c r="T11" s="134"/>
    </row>
    <row r="12" spans="1:20" ht="15.75" customHeight="1">
      <c r="A12" s="122">
        <v>5</v>
      </c>
      <c r="B12" s="120"/>
      <c r="C12" s="134" t="s">
        <v>265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122">
        <v>41</v>
      </c>
      <c r="S12" s="120"/>
      <c r="T12" s="134" t="s">
        <v>308</v>
      </c>
    </row>
    <row r="13" spans="1:20" ht="15.75" customHeight="1">
      <c r="A13" s="122"/>
      <c r="B13" s="120"/>
      <c r="C13" s="134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122"/>
      <c r="S13" s="120"/>
      <c r="T13" s="134"/>
    </row>
    <row r="14" spans="1:20" ht="15.75" customHeight="1">
      <c r="A14" s="122">
        <v>6</v>
      </c>
      <c r="B14" s="120"/>
      <c r="C14" s="134" t="s">
        <v>363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122">
        <v>42</v>
      </c>
      <c r="S14" s="120"/>
      <c r="T14" s="134" t="s">
        <v>284</v>
      </c>
    </row>
    <row r="15" spans="1:20" ht="15.75" customHeight="1">
      <c r="A15" s="122"/>
      <c r="B15" s="120"/>
      <c r="C15" s="134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122"/>
      <c r="S15" s="120"/>
      <c r="T15" s="134"/>
    </row>
    <row r="16" spans="1:20" ht="15.75" customHeight="1">
      <c r="A16" s="122">
        <v>7</v>
      </c>
      <c r="B16" s="120"/>
      <c r="C16" s="134" t="s">
        <v>270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122">
        <v>43</v>
      </c>
      <c r="S16" s="120"/>
      <c r="T16" s="134" t="s">
        <v>318</v>
      </c>
    </row>
    <row r="17" spans="1:20" ht="15.75" customHeight="1">
      <c r="A17" s="122"/>
      <c r="B17" s="120"/>
      <c r="C17" s="134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122"/>
      <c r="S17" s="120"/>
      <c r="T17" s="134"/>
    </row>
    <row r="18" spans="1:20" ht="15.75" customHeight="1">
      <c r="A18" s="122">
        <v>8</v>
      </c>
      <c r="B18" s="120"/>
      <c r="C18" s="134" t="s">
        <v>273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122">
        <v>44</v>
      </c>
      <c r="S18" s="120"/>
      <c r="T18" s="134" t="s">
        <v>272</v>
      </c>
    </row>
    <row r="19" spans="1:20" ht="15.75" customHeight="1">
      <c r="A19" s="122"/>
      <c r="B19" s="120"/>
      <c r="C19" s="134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122"/>
      <c r="S19" s="120"/>
      <c r="T19" s="134"/>
    </row>
    <row r="20" spans="1:20" ht="15.75" customHeight="1">
      <c r="A20" s="122">
        <v>9</v>
      </c>
      <c r="B20" s="120"/>
      <c r="C20" s="134" t="s">
        <v>371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122">
        <v>45</v>
      </c>
      <c r="S20" s="120"/>
      <c r="T20" s="134" t="s">
        <v>372</v>
      </c>
    </row>
    <row r="21" spans="1:20" ht="15.75" customHeight="1">
      <c r="A21" s="122"/>
      <c r="B21" s="120"/>
      <c r="C21" s="134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122"/>
      <c r="S21" s="120"/>
      <c r="T21" s="134"/>
    </row>
    <row r="22" spans="1:20" ht="15.75" customHeight="1">
      <c r="A22" s="122">
        <v>10</v>
      </c>
      <c r="B22" s="120"/>
      <c r="C22" s="134" t="s">
        <v>373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122">
        <v>46</v>
      </c>
      <c r="S22" s="120"/>
      <c r="T22" s="134" t="s">
        <v>374</v>
      </c>
    </row>
    <row r="23" spans="1:20" ht="15.75" customHeight="1">
      <c r="A23" s="122"/>
      <c r="B23" s="120"/>
      <c r="C23" s="134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122"/>
      <c r="S23" s="120"/>
      <c r="T23" s="134"/>
    </row>
    <row r="24" spans="1:20" ht="15.75" customHeight="1">
      <c r="A24" s="122">
        <v>11</v>
      </c>
      <c r="B24" s="120"/>
      <c r="C24" s="134" t="s">
        <v>311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122">
        <v>47</v>
      </c>
      <c r="S24" s="120"/>
      <c r="T24" s="134" t="s">
        <v>304</v>
      </c>
    </row>
    <row r="25" spans="1:20" ht="15.75" customHeight="1">
      <c r="A25" s="122"/>
      <c r="B25" s="120"/>
      <c r="C25" s="134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122"/>
      <c r="S25" s="120"/>
      <c r="T25" s="134"/>
    </row>
    <row r="26" spans="1:20" ht="15.75" customHeight="1">
      <c r="A26" s="122">
        <v>12</v>
      </c>
      <c r="B26" s="120"/>
      <c r="C26" s="134" t="s">
        <v>281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122">
        <v>48</v>
      </c>
      <c r="S26" s="120"/>
      <c r="T26" s="134" t="s">
        <v>282</v>
      </c>
    </row>
    <row r="27" spans="1:20" ht="15.75" customHeight="1">
      <c r="A27" s="122"/>
      <c r="B27" s="120"/>
      <c r="C27" s="134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122"/>
      <c r="S27" s="120"/>
      <c r="T27" s="134"/>
    </row>
    <row r="28" spans="1:20" ht="15.75" customHeight="1">
      <c r="A28" s="122">
        <v>13</v>
      </c>
      <c r="B28" s="120"/>
      <c r="C28" s="134" t="s">
        <v>266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122">
        <v>49</v>
      </c>
      <c r="S28" s="120"/>
      <c r="T28" s="134" t="s">
        <v>315</v>
      </c>
    </row>
    <row r="29" spans="1:20" ht="15.75" customHeight="1">
      <c r="A29" s="122"/>
      <c r="B29" s="120"/>
      <c r="C29" s="134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122"/>
      <c r="S29" s="120"/>
      <c r="T29" s="134"/>
    </row>
    <row r="30" spans="1:20" ht="15.75" customHeight="1">
      <c r="A30" s="122">
        <v>14</v>
      </c>
      <c r="B30" s="120"/>
      <c r="C30" s="134" t="s">
        <v>264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122">
        <v>50</v>
      </c>
      <c r="S30" s="120"/>
      <c r="T30" s="134" t="s">
        <v>262</v>
      </c>
    </row>
    <row r="31" spans="1:20" ht="15.75" customHeight="1">
      <c r="A31" s="122"/>
      <c r="B31" s="120"/>
      <c r="C31" s="134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122"/>
      <c r="S31" s="120"/>
      <c r="T31" s="134"/>
    </row>
    <row r="32" spans="1:20" ht="15.75" customHeight="1">
      <c r="A32" s="122">
        <v>15</v>
      </c>
      <c r="B32" s="120"/>
      <c r="C32" s="134" t="s">
        <v>303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122">
        <v>51</v>
      </c>
      <c r="S32" s="120"/>
      <c r="T32" s="134" t="s">
        <v>309</v>
      </c>
    </row>
    <row r="33" spans="1:20" ht="15.75" customHeight="1">
      <c r="A33" s="122"/>
      <c r="B33" s="120"/>
      <c r="C33" s="134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122"/>
      <c r="S33" s="120"/>
      <c r="T33" s="134"/>
    </row>
    <row r="34" spans="1:20" ht="15.75" customHeight="1">
      <c r="A34" s="122">
        <v>16</v>
      </c>
      <c r="B34" s="120"/>
      <c r="C34" s="134" t="s">
        <v>370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122">
        <v>52</v>
      </c>
      <c r="S34" s="120"/>
      <c r="T34" s="134" t="s">
        <v>368</v>
      </c>
    </row>
    <row r="35" spans="1:20" ht="15.75" customHeight="1">
      <c r="A35" s="122"/>
      <c r="B35" s="120"/>
      <c r="C35" s="134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122"/>
      <c r="S35" s="120"/>
      <c r="T35" s="134"/>
    </row>
    <row r="36" spans="1:20" ht="15.75" customHeight="1">
      <c r="A36" s="122">
        <v>17</v>
      </c>
      <c r="B36" s="120"/>
      <c r="C36" s="134" t="s">
        <v>269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122">
        <v>53</v>
      </c>
      <c r="S36" s="120"/>
      <c r="T36" s="134" t="s">
        <v>292</v>
      </c>
    </row>
    <row r="37" spans="1:20" ht="15.75" customHeight="1">
      <c r="A37" s="122"/>
      <c r="B37" s="120"/>
      <c r="C37" s="134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122"/>
      <c r="S37" s="120"/>
      <c r="T37" s="134"/>
    </row>
    <row r="38" spans="1:20" ht="15.75" customHeight="1">
      <c r="A38" s="122">
        <v>18</v>
      </c>
      <c r="B38" s="120" t="s">
        <v>440</v>
      </c>
      <c r="C38" s="134" t="s">
        <v>313</v>
      </c>
      <c r="D38" s="51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122">
        <v>54</v>
      </c>
      <c r="S38" s="120" t="s">
        <v>381</v>
      </c>
      <c r="T38" s="134" t="s">
        <v>276</v>
      </c>
    </row>
    <row r="39" spans="1:20" ht="15.75" customHeight="1">
      <c r="A39" s="122"/>
      <c r="B39" s="120"/>
      <c r="C39" s="134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122"/>
      <c r="S39" s="120"/>
      <c r="T39" s="134"/>
    </row>
    <row r="40" spans="1:20" ht="15.75" customHeight="1">
      <c r="A40" s="122">
        <v>19</v>
      </c>
      <c r="B40" s="120"/>
      <c r="C40" s="134" t="s">
        <v>375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122">
        <v>55</v>
      </c>
      <c r="S40" s="120"/>
      <c r="T40" s="134" t="s">
        <v>305</v>
      </c>
    </row>
    <row r="41" spans="1:20" ht="15.75" customHeight="1">
      <c r="A41" s="122"/>
      <c r="B41" s="120"/>
      <c r="C41" s="134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122"/>
      <c r="S41" s="120"/>
      <c r="T41" s="134"/>
    </row>
    <row r="42" spans="1:20" ht="15.75" customHeight="1">
      <c r="A42" s="122">
        <v>20</v>
      </c>
      <c r="B42" s="120"/>
      <c r="C42" s="134" t="s">
        <v>259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122">
        <v>56</v>
      </c>
      <c r="S42" s="120"/>
      <c r="T42" s="134" t="s">
        <v>260</v>
      </c>
    </row>
    <row r="43" spans="1:20" ht="15.75" customHeight="1">
      <c r="A43" s="122"/>
      <c r="B43" s="120"/>
      <c r="C43" s="134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122"/>
      <c r="S43" s="120"/>
      <c r="T43" s="134"/>
    </row>
    <row r="44" spans="1:20" ht="15.75" customHeight="1">
      <c r="A44" s="122">
        <v>21</v>
      </c>
      <c r="B44" s="120"/>
      <c r="C44" s="134" t="s">
        <v>317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122">
        <v>57</v>
      </c>
      <c r="S44" s="120"/>
      <c r="T44" s="134" t="s">
        <v>280</v>
      </c>
    </row>
    <row r="45" spans="1:20" ht="15.75" customHeight="1">
      <c r="A45" s="122"/>
      <c r="B45" s="120"/>
      <c r="C45" s="134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122"/>
      <c r="S45" s="120"/>
      <c r="T45" s="134"/>
    </row>
    <row r="46" spans="1:20" ht="15.75" customHeight="1">
      <c r="A46" s="122">
        <v>22</v>
      </c>
      <c r="B46" s="120"/>
      <c r="C46" s="134" t="s">
        <v>366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122">
        <v>58</v>
      </c>
      <c r="S46" s="120"/>
      <c r="T46" s="134" t="s">
        <v>285</v>
      </c>
    </row>
    <row r="47" spans="1:20" ht="15.75" customHeight="1">
      <c r="A47" s="122"/>
      <c r="B47" s="120"/>
      <c r="C47" s="134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122"/>
      <c r="S47" s="120"/>
      <c r="T47" s="134"/>
    </row>
    <row r="48" spans="1:20" ht="15.75" customHeight="1">
      <c r="A48" s="122">
        <v>23</v>
      </c>
      <c r="B48" s="120"/>
      <c r="C48" s="134" t="s">
        <v>287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122">
        <v>59</v>
      </c>
      <c r="S48" s="120"/>
      <c r="T48" s="134" t="s">
        <v>302</v>
      </c>
    </row>
    <row r="49" spans="1:20" ht="15.75" customHeight="1">
      <c r="A49" s="122"/>
      <c r="B49" s="120"/>
      <c r="C49" s="134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122"/>
      <c r="S49" s="120"/>
      <c r="T49" s="134"/>
    </row>
    <row r="50" spans="1:20" ht="15.75" customHeight="1">
      <c r="A50" s="122">
        <v>24</v>
      </c>
      <c r="B50" s="120"/>
      <c r="C50" s="134" t="s">
        <v>289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122">
        <v>60</v>
      </c>
      <c r="S50" s="120"/>
      <c r="T50" s="134" t="s">
        <v>364</v>
      </c>
    </row>
    <row r="51" spans="1:20" ht="15.75" customHeight="1">
      <c r="A51" s="122"/>
      <c r="B51" s="120"/>
      <c r="C51" s="134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122"/>
      <c r="S51" s="120"/>
      <c r="T51" s="134"/>
    </row>
    <row r="52" spans="1:20" ht="15.75" customHeight="1">
      <c r="A52" s="122">
        <v>25</v>
      </c>
      <c r="B52" s="120"/>
      <c r="C52" s="134" t="s">
        <v>310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122">
        <v>61</v>
      </c>
      <c r="S52" s="120"/>
      <c r="T52" s="134" t="s">
        <v>291</v>
      </c>
    </row>
    <row r="53" spans="1:20" ht="15.75" customHeight="1">
      <c r="A53" s="122"/>
      <c r="B53" s="120"/>
      <c r="C53" s="134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122"/>
      <c r="S53" s="120"/>
      <c r="T53" s="134"/>
    </row>
    <row r="54" spans="1:20" ht="15.75" customHeight="1">
      <c r="A54" s="122">
        <v>26</v>
      </c>
      <c r="B54" s="120"/>
      <c r="C54" s="134" t="s">
        <v>275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122">
        <v>62</v>
      </c>
      <c r="S54" s="120"/>
      <c r="T54" s="134" t="s">
        <v>319</v>
      </c>
    </row>
    <row r="55" spans="1:20" ht="15.75" customHeight="1">
      <c r="A55" s="122"/>
      <c r="B55" s="120"/>
      <c r="C55" s="134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122"/>
      <c r="S55" s="120"/>
      <c r="T55" s="134"/>
    </row>
    <row r="56" spans="1:20" ht="15.75" customHeight="1">
      <c r="A56" s="122">
        <v>27</v>
      </c>
      <c r="B56" s="120"/>
      <c r="C56" s="134" t="s">
        <v>376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122">
        <v>63</v>
      </c>
      <c r="S56" s="120"/>
      <c r="T56" s="134" t="s">
        <v>377</v>
      </c>
    </row>
    <row r="57" spans="1:20" ht="15.75" customHeight="1">
      <c r="A57" s="122"/>
      <c r="B57" s="120"/>
      <c r="C57" s="134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122"/>
      <c r="S57" s="120"/>
      <c r="T57" s="134"/>
    </row>
    <row r="58" spans="1:20" ht="15.75" customHeight="1">
      <c r="A58" s="122">
        <v>28</v>
      </c>
      <c r="B58" s="120" t="s">
        <v>427</v>
      </c>
      <c r="C58" s="134" t="s">
        <v>378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122">
        <v>64</v>
      </c>
      <c r="S58" s="120"/>
      <c r="T58" s="134" t="s">
        <v>379</v>
      </c>
    </row>
    <row r="59" spans="1:20" ht="15.75" customHeight="1">
      <c r="A59" s="122"/>
      <c r="B59" s="120"/>
      <c r="C59" s="134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122"/>
      <c r="S59" s="120"/>
      <c r="T59" s="134"/>
    </row>
    <row r="60" spans="1:20" ht="15.75" customHeight="1">
      <c r="A60" s="122">
        <v>29</v>
      </c>
      <c r="B60" s="120"/>
      <c r="C60" s="134" t="s">
        <v>271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122">
        <v>65</v>
      </c>
      <c r="S60" s="120"/>
      <c r="T60" s="134" t="s">
        <v>279</v>
      </c>
    </row>
    <row r="61" spans="1:20" ht="15.75" customHeight="1">
      <c r="A61" s="122"/>
      <c r="B61" s="120"/>
      <c r="C61" s="134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122"/>
      <c r="S61" s="120"/>
      <c r="T61" s="134"/>
    </row>
    <row r="62" spans="1:20" ht="15.75" customHeight="1">
      <c r="A62" s="122">
        <v>30</v>
      </c>
      <c r="B62" s="120"/>
      <c r="C62" s="134" t="s">
        <v>283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122">
        <v>66</v>
      </c>
      <c r="S62" s="120"/>
      <c r="T62" s="134" t="s">
        <v>274</v>
      </c>
    </row>
    <row r="63" spans="1:20" ht="15.75" customHeight="1">
      <c r="A63" s="122"/>
      <c r="B63" s="120"/>
      <c r="C63" s="134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122"/>
      <c r="S63" s="120"/>
      <c r="T63" s="134"/>
    </row>
    <row r="64" spans="1:20" ht="15.75" customHeight="1">
      <c r="A64" s="122">
        <v>31</v>
      </c>
      <c r="B64" s="120"/>
      <c r="C64" s="134" t="s">
        <v>316</v>
      </c>
      <c r="D64" s="48"/>
      <c r="E64" s="41"/>
      <c r="F64" s="36"/>
      <c r="G64" s="39"/>
      <c r="H64" s="39"/>
      <c r="I64" s="52"/>
      <c r="J64" s="52"/>
      <c r="K64" s="52"/>
      <c r="L64" s="52"/>
      <c r="M64" s="40"/>
      <c r="N64" s="40"/>
      <c r="O64" s="36"/>
      <c r="P64" s="42"/>
      <c r="Q64" s="48"/>
      <c r="R64" s="122">
        <v>67</v>
      </c>
      <c r="S64" s="120"/>
      <c r="T64" s="134" t="s">
        <v>263</v>
      </c>
    </row>
    <row r="65" spans="1:20" ht="15.75" customHeight="1">
      <c r="A65" s="122"/>
      <c r="B65" s="120"/>
      <c r="C65" s="134"/>
      <c r="E65" s="36"/>
      <c r="F65" s="36"/>
      <c r="G65" s="39"/>
      <c r="H65" s="39"/>
      <c r="I65" s="52"/>
      <c r="J65" s="52"/>
      <c r="K65" s="52"/>
      <c r="L65" s="52"/>
      <c r="M65" s="40"/>
      <c r="N65" s="40"/>
      <c r="O65" s="36"/>
      <c r="P65" s="36"/>
      <c r="Q65" s="36"/>
      <c r="R65" s="122"/>
      <c r="S65" s="120"/>
      <c r="T65" s="134"/>
    </row>
    <row r="66" spans="1:20" ht="15.75" customHeight="1">
      <c r="A66" s="122">
        <v>32</v>
      </c>
      <c r="B66" s="120"/>
      <c r="C66" s="134" t="s">
        <v>367</v>
      </c>
      <c r="E66" s="36"/>
      <c r="F66" s="36"/>
      <c r="G66" s="39"/>
      <c r="H66" s="41"/>
      <c r="I66" s="52"/>
      <c r="J66" s="52"/>
      <c r="K66" s="52"/>
      <c r="L66" s="52"/>
      <c r="M66" s="42"/>
      <c r="N66" s="40"/>
      <c r="O66" s="36"/>
      <c r="P66" s="36"/>
      <c r="Q66" s="36"/>
      <c r="R66" s="122">
        <v>68</v>
      </c>
      <c r="S66" s="120"/>
      <c r="T66" s="134" t="s">
        <v>261</v>
      </c>
    </row>
    <row r="67" spans="1:20" ht="15.75" customHeight="1">
      <c r="A67" s="122"/>
      <c r="B67" s="120"/>
      <c r="C67" s="134"/>
      <c r="D67" s="47"/>
      <c r="E67" s="37"/>
      <c r="F67" s="36"/>
      <c r="G67" s="39"/>
      <c r="H67" s="36"/>
      <c r="I67" s="52"/>
      <c r="J67" s="52"/>
      <c r="K67" s="52"/>
      <c r="L67" s="52"/>
      <c r="M67" s="36"/>
      <c r="N67" s="40"/>
      <c r="O67" s="36"/>
      <c r="P67" s="38"/>
      <c r="Q67" s="47"/>
      <c r="R67" s="122"/>
      <c r="S67" s="120"/>
      <c r="T67" s="134"/>
    </row>
    <row r="68" spans="1:20" ht="15.75" customHeight="1">
      <c r="A68" s="122">
        <v>33</v>
      </c>
      <c r="B68" s="120"/>
      <c r="C68" s="134" t="s">
        <v>307</v>
      </c>
      <c r="D68" s="48"/>
      <c r="E68" s="41"/>
      <c r="F68" s="37"/>
      <c r="G68" s="39"/>
      <c r="H68" s="36"/>
      <c r="I68" s="52"/>
      <c r="J68" s="52"/>
      <c r="K68" s="52"/>
      <c r="L68" s="52"/>
      <c r="M68" s="36"/>
      <c r="N68" s="40"/>
      <c r="O68" s="38"/>
      <c r="P68" s="42"/>
      <c r="Q68" s="48"/>
      <c r="R68" s="122">
        <v>69</v>
      </c>
      <c r="S68" s="120"/>
      <c r="T68" s="134" t="s">
        <v>288</v>
      </c>
    </row>
    <row r="69" spans="1:20" ht="15.75" customHeight="1">
      <c r="A69" s="122"/>
      <c r="B69" s="120"/>
      <c r="C69" s="134"/>
      <c r="E69" s="36"/>
      <c r="F69" s="39"/>
      <c r="G69" s="39"/>
      <c r="H69" s="36"/>
      <c r="I69" s="52"/>
      <c r="J69" s="52"/>
      <c r="K69" s="52"/>
      <c r="L69" s="52"/>
      <c r="M69" s="36"/>
      <c r="N69" s="40"/>
      <c r="O69" s="40"/>
      <c r="P69" s="36"/>
      <c r="Q69" s="36"/>
      <c r="R69" s="122"/>
      <c r="S69" s="120"/>
      <c r="T69" s="134"/>
    </row>
    <row r="70" spans="1:20" ht="15.75" customHeight="1">
      <c r="A70" s="122">
        <v>34</v>
      </c>
      <c r="B70" s="120"/>
      <c r="C70" s="134" t="s">
        <v>267</v>
      </c>
      <c r="E70" s="36"/>
      <c r="F70" s="39"/>
      <c r="G70" s="41"/>
      <c r="H70" s="36"/>
      <c r="I70" s="52"/>
      <c r="J70" s="52"/>
      <c r="K70" s="52"/>
      <c r="L70" s="52"/>
      <c r="M70" s="36"/>
      <c r="N70" s="42"/>
      <c r="O70" s="40"/>
      <c r="P70" s="36"/>
      <c r="Q70" s="36"/>
      <c r="R70" s="122">
        <v>70</v>
      </c>
      <c r="S70" s="120"/>
      <c r="T70" s="134" t="s">
        <v>369</v>
      </c>
    </row>
    <row r="71" spans="1:20" ht="15.75" customHeight="1">
      <c r="A71" s="122"/>
      <c r="B71" s="120"/>
      <c r="C71" s="134"/>
      <c r="D71" s="37"/>
      <c r="E71" s="36"/>
      <c r="F71" s="39"/>
      <c r="G71" s="36"/>
      <c r="H71" s="36"/>
      <c r="I71" s="52"/>
      <c r="J71" s="52"/>
      <c r="K71" s="52"/>
      <c r="L71" s="52"/>
      <c r="M71" s="36"/>
      <c r="N71" s="36"/>
      <c r="O71" s="40"/>
      <c r="P71" s="36"/>
      <c r="Q71" s="38"/>
      <c r="R71" s="122"/>
      <c r="S71" s="120"/>
      <c r="T71" s="134"/>
    </row>
    <row r="72" spans="1:20" ht="15.75" customHeight="1">
      <c r="A72" s="122">
        <v>35</v>
      </c>
      <c r="B72" s="120" t="s">
        <v>423</v>
      </c>
      <c r="C72" s="134" t="s">
        <v>278</v>
      </c>
      <c r="D72" s="41"/>
      <c r="E72" s="37"/>
      <c r="F72" s="39"/>
      <c r="G72" s="36"/>
      <c r="H72" s="36"/>
      <c r="I72" s="52"/>
      <c r="J72" s="52"/>
      <c r="K72" s="52"/>
      <c r="L72" s="52"/>
      <c r="M72" s="36"/>
      <c r="N72" s="36"/>
      <c r="O72" s="40"/>
      <c r="P72" s="38"/>
      <c r="Q72" s="42"/>
      <c r="R72" s="122">
        <v>71</v>
      </c>
      <c r="S72" s="120"/>
      <c r="T72" s="134" t="s">
        <v>312</v>
      </c>
    </row>
    <row r="73" spans="1:20" ht="15.75" customHeight="1">
      <c r="A73" s="122"/>
      <c r="B73" s="120"/>
      <c r="C73" s="134"/>
      <c r="E73" s="39"/>
      <c r="F73" s="41"/>
      <c r="G73" s="36"/>
      <c r="H73" s="36"/>
      <c r="I73" s="52"/>
      <c r="J73" s="52"/>
      <c r="K73" s="52"/>
      <c r="L73" s="52"/>
      <c r="M73" s="36"/>
      <c r="N73" s="36"/>
      <c r="O73" s="42"/>
      <c r="P73" s="40"/>
      <c r="Q73" s="36"/>
      <c r="R73" s="122"/>
      <c r="S73" s="120"/>
      <c r="T73" s="134"/>
    </row>
    <row r="74" spans="1:20" ht="15.75" customHeight="1">
      <c r="A74" s="122">
        <v>36</v>
      </c>
      <c r="B74" s="120"/>
      <c r="C74" s="134" t="s">
        <v>293</v>
      </c>
      <c r="D74" s="51"/>
      <c r="E74" s="41"/>
      <c r="F74" s="36"/>
      <c r="G74" s="36"/>
      <c r="H74" s="36"/>
      <c r="M74" s="36"/>
      <c r="N74" s="36"/>
      <c r="O74" s="36"/>
      <c r="P74" s="42"/>
      <c r="Q74" s="48"/>
      <c r="R74" s="122">
        <v>72</v>
      </c>
      <c r="S74" s="120"/>
      <c r="T74" s="134" t="s">
        <v>294</v>
      </c>
    </row>
    <row r="75" spans="1:20" ht="15.75" customHeight="1">
      <c r="A75" s="122"/>
      <c r="B75" s="120"/>
      <c r="C75" s="134"/>
      <c r="M75" s="36"/>
      <c r="N75" s="36"/>
      <c r="O75" s="36"/>
      <c r="P75" s="36"/>
      <c r="Q75" s="36"/>
      <c r="R75" s="122"/>
      <c r="S75" s="120"/>
      <c r="T75" s="134"/>
    </row>
    <row r="76" spans="1:19" ht="12.75">
      <c r="A76" s="122"/>
      <c r="B76" s="120"/>
      <c r="R76" s="122"/>
      <c r="S76" s="120"/>
    </row>
    <row r="77" spans="1:19" ht="12.75">
      <c r="A77" s="122"/>
      <c r="B77" s="120"/>
      <c r="R77" s="122"/>
      <c r="S77" s="120"/>
    </row>
    <row r="78" spans="1:19" ht="12.75">
      <c r="A78" s="122"/>
      <c r="B78" s="120"/>
      <c r="R78" s="122"/>
      <c r="S78" s="120"/>
    </row>
    <row r="79" spans="1:19" ht="12.75">
      <c r="A79" s="122"/>
      <c r="B79" s="120"/>
      <c r="R79" s="122"/>
      <c r="S79" s="120"/>
    </row>
    <row r="80" spans="1:19" ht="12.75">
      <c r="A80" s="122"/>
      <c r="B80" s="120"/>
      <c r="R80" s="122"/>
      <c r="S80" s="120"/>
    </row>
    <row r="81" spans="1:19" ht="12.75">
      <c r="A81" s="122"/>
      <c r="B81" s="120"/>
      <c r="R81" s="122"/>
      <c r="S81" s="120"/>
    </row>
  </sheetData>
  <sheetProtection/>
  <mergeCells count="231"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  <mergeCell ref="C56:C57"/>
    <mergeCell ref="R4:R5"/>
    <mergeCell ref="C4:C5"/>
    <mergeCell ref="S4:S5"/>
    <mergeCell ref="R8:R9"/>
    <mergeCell ref="S8:S9"/>
    <mergeCell ref="S16:S17"/>
    <mergeCell ref="S18:S19"/>
    <mergeCell ref="S20:S21"/>
    <mergeCell ref="R24:R25"/>
    <mergeCell ref="C1:R1"/>
    <mergeCell ref="S6:S7"/>
    <mergeCell ref="S1:T1"/>
    <mergeCell ref="H3:M3"/>
    <mergeCell ref="A8:A9"/>
    <mergeCell ref="B6:B7"/>
    <mergeCell ref="R6:R7"/>
    <mergeCell ref="A4:A5"/>
    <mergeCell ref="B4:B5"/>
    <mergeCell ref="A6:A7"/>
    <mergeCell ref="B8:B9"/>
    <mergeCell ref="S10:S11"/>
    <mergeCell ref="S12:S13"/>
    <mergeCell ref="S14:S15"/>
    <mergeCell ref="R16:R17"/>
    <mergeCell ref="R10:R11"/>
    <mergeCell ref="R14:R15"/>
    <mergeCell ref="A12:A13"/>
    <mergeCell ref="B12:B13"/>
    <mergeCell ref="R12:R13"/>
    <mergeCell ref="A10:A11"/>
    <mergeCell ref="B10:B11"/>
    <mergeCell ref="C22:C23"/>
    <mergeCell ref="C10:C11"/>
    <mergeCell ref="C14:C15"/>
    <mergeCell ref="C16:C17"/>
    <mergeCell ref="C70:C71"/>
    <mergeCell ref="B14:B15"/>
    <mergeCell ref="A18:A19"/>
    <mergeCell ref="B18:B19"/>
    <mergeCell ref="A16:A17"/>
    <mergeCell ref="B16:B17"/>
    <mergeCell ref="A14:A15"/>
    <mergeCell ref="A58:A59"/>
    <mergeCell ref="A60:A61"/>
    <mergeCell ref="A24:A25"/>
    <mergeCell ref="B24:B25"/>
    <mergeCell ref="S24:S25"/>
    <mergeCell ref="A20:A21"/>
    <mergeCell ref="B20:B21"/>
    <mergeCell ref="R20:R21"/>
    <mergeCell ref="R18:R19"/>
    <mergeCell ref="B22:B23"/>
    <mergeCell ref="C58:C59"/>
    <mergeCell ref="S28:S29"/>
    <mergeCell ref="S30:S31"/>
    <mergeCell ref="A28:A29"/>
    <mergeCell ref="A36:A37"/>
    <mergeCell ref="B36:B37"/>
    <mergeCell ref="S32:S33"/>
    <mergeCell ref="A30:A31"/>
    <mergeCell ref="B30:B31"/>
    <mergeCell ref="R30:R31"/>
    <mergeCell ref="B28:B29"/>
    <mergeCell ref="R28:R29"/>
    <mergeCell ref="A26:A27"/>
    <mergeCell ref="B26:B27"/>
    <mergeCell ref="R26:R27"/>
    <mergeCell ref="A32:A33"/>
    <mergeCell ref="B32:B33"/>
    <mergeCell ref="C32:C33"/>
    <mergeCell ref="A34:A35"/>
    <mergeCell ref="B34:B35"/>
    <mergeCell ref="A40:A41"/>
    <mergeCell ref="B40:B41"/>
    <mergeCell ref="R40:R41"/>
    <mergeCell ref="S36:S37"/>
    <mergeCell ref="R36:R37"/>
    <mergeCell ref="S40:S41"/>
    <mergeCell ref="A38:A39"/>
    <mergeCell ref="B38:B39"/>
    <mergeCell ref="A46:A47"/>
    <mergeCell ref="B46:B47"/>
    <mergeCell ref="R46:R47"/>
    <mergeCell ref="A44:A45"/>
    <mergeCell ref="B44:B45"/>
    <mergeCell ref="R44:R45"/>
    <mergeCell ref="B52:B53"/>
    <mergeCell ref="A54:A55"/>
    <mergeCell ref="B54:B55"/>
    <mergeCell ref="A48:A49"/>
    <mergeCell ref="B48:B49"/>
    <mergeCell ref="A50:A51"/>
    <mergeCell ref="B50:B51"/>
    <mergeCell ref="A52:A53"/>
    <mergeCell ref="T4:T5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C72:C73"/>
    <mergeCell ref="C12:C13"/>
    <mergeCell ref="T66:T67"/>
    <mergeCell ref="T44:T45"/>
    <mergeCell ref="T56:T57"/>
    <mergeCell ref="T14:T15"/>
    <mergeCell ref="C48:C49"/>
    <mergeCell ref="T62:T63"/>
    <mergeCell ref="C50:C51"/>
    <mergeCell ref="S52:S53"/>
    <mergeCell ref="A68:A69"/>
    <mergeCell ref="A70:A71"/>
    <mergeCell ref="C42:C43"/>
    <mergeCell ref="T20:T21"/>
    <mergeCell ref="T38:T39"/>
    <mergeCell ref="T60:T61"/>
    <mergeCell ref="T24:T25"/>
    <mergeCell ref="R54:R55"/>
    <mergeCell ref="S54:S55"/>
    <mergeCell ref="S46:S47"/>
    <mergeCell ref="A72:A73"/>
    <mergeCell ref="R64:R65"/>
    <mergeCell ref="R66:R67"/>
    <mergeCell ref="R68:R69"/>
    <mergeCell ref="R70:R71"/>
    <mergeCell ref="R72:R73"/>
    <mergeCell ref="B64:B65"/>
    <mergeCell ref="B66:B67"/>
    <mergeCell ref="B68:B69"/>
    <mergeCell ref="B70:B71"/>
    <mergeCell ref="T8:T9"/>
    <mergeCell ref="C62:C63"/>
    <mergeCell ref="C18:C19"/>
    <mergeCell ref="T26:T27"/>
    <mergeCell ref="C36:C37"/>
    <mergeCell ref="T22:T23"/>
    <mergeCell ref="C30:C31"/>
    <mergeCell ref="C8:C9"/>
    <mergeCell ref="T52:T53"/>
    <mergeCell ref="T18:T19"/>
    <mergeCell ref="T36:T37"/>
    <mergeCell ref="S34:S35"/>
    <mergeCell ref="R34:R35"/>
    <mergeCell ref="R32:R33"/>
    <mergeCell ref="S26:S27"/>
    <mergeCell ref="T30:T31"/>
    <mergeCell ref="C34:C35"/>
    <mergeCell ref="C6:C7"/>
    <mergeCell ref="C26:C27"/>
    <mergeCell ref="C54:C55"/>
    <mergeCell ref="T6:T7"/>
    <mergeCell ref="T40:T41"/>
    <mergeCell ref="C20:C21"/>
    <mergeCell ref="T12:T13"/>
    <mergeCell ref="T32:T33"/>
    <mergeCell ref="C24:C25"/>
    <mergeCell ref="C40:C41"/>
    <mergeCell ref="T16:T17"/>
    <mergeCell ref="T54:T55"/>
    <mergeCell ref="T48:T49"/>
    <mergeCell ref="T46:T47"/>
    <mergeCell ref="A74:A75"/>
    <mergeCell ref="T72:T73"/>
    <mergeCell ref="T68:T69"/>
    <mergeCell ref="T74:T75"/>
    <mergeCell ref="T70:T71"/>
    <mergeCell ref="T42:T43"/>
    <mergeCell ref="A76:A77"/>
    <mergeCell ref="A78:A79"/>
    <mergeCell ref="A80:A81"/>
    <mergeCell ref="S78:S79"/>
    <mergeCell ref="S80:S81"/>
    <mergeCell ref="B74:B75"/>
    <mergeCell ref="B76:B77"/>
    <mergeCell ref="B78:B79"/>
    <mergeCell ref="B80:B81"/>
    <mergeCell ref="R74:R75"/>
    <mergeCell ref="R76:R77"/>
    <mergeCell ref="R78:R79"/>
    <mergeCell ref="R80:R81"/>
    <mergeCell ref="T10:T11"/>
    <mergeCell ref="C46:C47"/>
    <mergeCell ref="S74:S75"/>
    <mergeCell ref="S76:S77"/>
    <mergeCell ref="S68:S69"/>
    <mergeCell ref="S70:S71"/>
    <mergeCell ref="S72:S73"/>
    <mergeCell ref="T50:T51"/>
    <mergeCell ref="C38:C39"/>
    <mergeCell ref="T58:T59"/>
    <mergeCell ref="T28:T29"/>
    <mergeCell ref="C64:C65"/>
    <mergeCell ref="C44:C45"/>
    <mergeCell ref="T64:T65"/>
    <mergeCell ref="C28:C29"/>
    <mergeCell ref="R38:R39"/>
    <mergeCell ref="S38:S39"/>
    <mergeCell ref="C68:C69"/>
    <mergeCell ref="A42:A43"/>
    <mergeCell ref="B42:B43"/>
    <mergeCell ref="C66:C67"/>
    <mergeCell ref="T34:T35"/>
    <mergeCell ref="C52:C53"/>
    <mergeCell ref="C60:C61"/>
    <mergeCell ref="A64:A65"/>
    <mergeCell ref="A66:A67"/>
    <mergeCell ref="S44:S45"/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9" t="s">
        <v>321</v>
      </c>
    </row>
    <row r="4" spans="1:2" ht="12.75">
      <c r="A4" t="s">
        <v>19</v>
      </c>
      <c r="B4" s="19" t="s">
        <v>322</v>
      </c>
    </row>
    <row r="6" spans="1:2" ht="12.75">
      <c r="A6" t="s">
        <v>20</v>
      </c>
      <c r="B6" s="19" t="s">
        <v>323</v>
      </c>
    </row>
    <row r="8" spans="1:2" ht="12.75">
      <c r="A8" t="s">
        <v>25</v>
      </c>
      <c r="B8" s="19" t="s">
        <v>325</v>
      </c>
    </row>
    <row r="10" spans="1:2" ht="12.75">
      <c r="A10" t="s">
        <v>73</v>
      </c>
      <c r="B10" s="19" t="s">
        <v>326</v>
      </c>
    </row>
    <row r="12" spans="1:2" ht="12.75">
      <c r="A12" t="s">
        <v>74</v>
      </c>
      <c r="B12" s="19" t="s">
        <v>327</v>
      </c>
    </row>
    <row r="14" spans="1:2" ht="12.75">
      <c r="A14" t="s">
        <v>75</v>
      </c>
      <c r="B14" s="19" t="s">
        <v>328</v>
      </c>
    </row>
    <row r="16" spans="1:2" ht="12.75">
      <c r="A16" t="s">
        <v>76</v>
      </c>
      <c r="B16" s="19" t="s">
        <v>329</v>
      </c>
    </row>
    <row r="18" spans="1:2" ht="12.75">
      <c r="A18" t="s">
        <v>77</v>
      </c>
      <c r="B18" s="19" t="s">
        <v>330</v>
      </c>
    </row>
    <row r="20" spans="1:2" ht="12.75">
      <c r="A20" t="s">
        <v>78</v>
      </c>
      <c r="B20" s="19" t="s">
        <v>331</v>
      </c>
    </row>
    <row r="22" spans="1:2" ht="12.75">
      <c r="A22" t="s">
        <v>324</v>
      </c>
      <c r="B22" s="19" t="s">
        <v>332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4"/>
  <sheetViews>
    <sheetView zoomScale="75" zoomScaleNormal="75" zoomScalePageLayoutView="0" workbookViewId="0" topLeftCell="A28">
      <selection activeCell="J41" sqref="J41"/>
    </sheetView>
  </sheetViews>
  <sheetFormatPr defaultColWidth="9.00390625" defaultRowHeight="13.5"/>
  <cols>
    <col min="1" max="1" width="5.625" style="3" bestFit="1" customWidth="1"/>
    <col min="2" max="2" width="27.75390625" style="3" customWidth="1"/>
    <col min="3" max="3" width="5.125" style="3" bestFit="1" customWidth="1"/>
    <col min="4" max="4" width="27.75390625" style="3" customWidth="1"/>
    <col min="5" max="16384" width="9.00390625" style="3" customWidth="1"/>
  </cols>
  <sheetData>
    <row r="2" spans="1:4" ht="18.75">
      <c r="A2" s="1">
        <v>1</v>
      </c>
      <c r="B2" s="2" t="s">
        <v>394</v>
      </c>
      <c r="D2" s="2" t="s">
        <v>380</v>
      </c>
    </row>
    <row r="3" ht="12.75">
      <c r="A3" s="4"/>
    </row>
    <row r="4" spans="1:4" ht="18.75">
      <c r="A4" s="1">
        <v>2</v>
      </c>
      <c r="B4" s="54" t="s">
        <v>446</v>
      </c>
      <c r="D4" s="2" t="s">
        <v>381</v>
      </c>
    </row>
    <row r="5" ht="12.75">
      <c r="A5" s="4"/>
    </row>
    <row r="6" spans="1:4" ht="18.75">
      <c r="A6" s="1">
        <v>3</v>
      </c>
      <c r="B6" s="2" t="s">
        <v>428</v>
      </c>
      <c r="D6" s="2" t="s">
        <v>382</v>
      </c>
    </row>
    <row r="7" ht="12.75">
      <c r="A7" s="4"/>
    </row>
    <row r="8" spans="1:4" ht="18.75">
      <c r="A8" s="1">
        <v>4</v>
      </c>
      <c r="B8" s="2" t="s">
        <v>436</v>
      </c>
      <c r="D8" s="2" t="s">
        <v>383</v>
      </c>
    </row>
    <row r="9" ht="12.75">
      <c r="A9" s="4"/>
    </row>
    <row r="10" spans="1:4" ht="18.75">
      <c r="A10" s="1">
        <v>5</v>
      </c>
      <c r="B10" s="2" t="s">
        <v>387</v>
      </c>
      <c r="D10" s="2" t="s">
        <v>384</v>
      </c>
    </row>
    <row r="11" ht="12.75">
      <c r="A11" s="4"/>
    </row>
    <row r="12" spans="1:4" ht="18.75">
      <c r="A12" s="1">
        <v>6</v>
      </c>
      <c r="B12" s="2" t="s">
        <v>408</v>
      </c>
      <c r="D12" s="2" t="s">
        <v>385</v>
      </c>
    </row>
    <row r="13" ht="12.75">
      <c r="A13" s="4"/>
    </row>
    <row r="14" spans="1:4" ht="18.75">
      <c r="A14" s="1">
        <v>7</v>
      </c>
      <c r="B14" s="2" t="s">
        <v>417</v>
      </c>
      <c r="D14" s="2" t="s">
        <v>386</v>
      </c>
    </row>
    <row r="15" ht="12.75">
      <c r="A15" s="4"/>
    </row>
    <row r="16" spans="1:4" ht="18.75">
      <c r="A16" s="1">
        <v>8</v>
      </c>
      <c r="B16" s="2" t="s">
        <v>402</v>
      </c>
      <c r="D16" s="2" t="s">
        <v>387</v>
      </c>
    </row>
    <row r="17" ht="12.75">
      <c r="A17" s="4"/>
    </row>
    <row r="18" spans="1:4" ht="18.75">
      <c r="A18" s="55">
        <v>9</v>
      </c>
      <c r="B18" s="54" t="s">
        <v>448</v>
      </c>
      <c r="D18" s="2" t="s">
        <v>388</v>
      </c>
    </row>
    <row r="19" ht="12.75">
      <c r="A19" s="4"/>
    </row>
    <row r="20" spans="1:4" ht="18.75">
      <c r="A20" s="1">
        <v>10</v>
      </c>
      <c r="B20" s="2" t="s">
        <v>450</v>
      </c>
      <c r="D20" s="2" t="s">
        <v>389</v>
      </c>
    </row>
    <row r="21" ht="12.75">
      <c r="A21" s="4"/>
    </row>
    <row r="22" spans="1:4" ht="18.75">
      <c r="A22" s="1">
        <v>11</v>
      </c>
      <c r="B22" s="2" t="s">
        <v>386</v>
      </c>
      <c r="D22" s="2" t="s">
        <v>390</v>
      </c>
    </row>
    <row r="23" ht="12.75">
      <c r="A23" s="4"/>
    </row>
    <row r="24" spans="1:4" ht="18.75">
      <c r="A24" s="1">
        <v>12</v>
      </c>
      <c r="B24" s="2" t="s">
        <v>449</v>
      </c>
      <c r="D24" s="2" t="s">
        <v>391</v>
      </c>
    </row>
    <row r="25" ht="12.75">
      <c r="A25" s="4"/>
    </row>
    <row r="26" spans="1:4" ht="18.75">
      <c r="A26" s="1">
        <v>13</v>
      </c>
      <c r="B26" s="2" t="s">
        <v>420</v>
      </c>
      <c r="D26" s="2" t="s">
        <v>392</v>
      </c>
    </row>
    <row r="27" ht="12.75">
      <c r="A27" s="4"/>
    </row>
    <row r="28" spans="1:4" ht="18.75">
      <c r="A28" s="1">
        <v>14</v>
      </c>
      <c r="B28" s="2" t="s">
        <v>392</v>
      </c>
      <c r="D28" s="2" t="s">
        <v>393</v>
      </c>
    </row>
    <row r="29" ht="12.75">
      <c r="A29" s="4"/>
    </row>
    <row r="30" spans="1:4" ht="18.75">
      <c r="A30" s="1">
        <v>15</v>
      </c>
      <c r="B30" s="2" t="s">
        <v>430</v>
      </c>
      <c r="D30" s="2" t="s">
        <v>394</v>
      </c>
    </row>
    <row r="31" ht="12.75">
      <c r="A31" s="4"/>
    </row>
    <row r="32" spans="1:4" ht="18.75">
      <c r="A32" s="1">
        <v>16</v>
      </c>
      <c r="B32" s="2" t="s">
        <v>433</v>
      </c>
      <c r="D32" s="2" t="s">
        <v>395</v>
      </c>
    </row>
    <row r="33" spans="1:4" ht="12.75">
      <c r="A33" s="4"/>
      <c r="B33" s="5"/>
      <c r="D33" s="5"/>
    </row>
    <row r="34" spans="1:4" ht="18.75">
      <c r="A34" s="1">
        <v>17</v>
      </c>
      <c r="B34" s="2" t="s">
        <v>421</v>
      </c>
      <c r="D34" s="2" t="s">
        <v>405</v>
      </c>
    </row>
    <row r="35" ht="12.75">
      <c r="A35" s="4"/>
    </row>
    <row r="36" spans="1:4" ht="18.75">
      <c r="A36" s="55">
        <v>18</v>
      </c>
      <c r="B36" s="44" t="s">
        <v>441</v>
      </c>
      <c r="D36" s="2" t="s">
        <v>396</v>
      </c>
    </row>
    <row r="37" ht="12.75">
      <c r="A37" s="4"/>
    </row>
    <row r="38" spans="1:4" ht="18.75">
      <c r="A38" s="1">
        <v>19</v>
      </c>
      <c r="B38" s="2" t="s">
        <v>409</v>
      </c>
      <c r="D38" s="2" t="s">
        <v>397</v>
      </c>
    </row>
    <row r="39" ht="12.75">
      <c r="A39" s="4"/>
    </row>
    <row r="40" spans="1:4" ht="18.75">
      <c r="A40" s="1">
        <v>20</v>
      </c>
      <c r="B40" s="2" t="s">
        <v>429</v>
      </c>
      <c r="D40" s="2" t="s">
        <v>398</v>
      </c>
    </row>
    <row r="41" ht="12.75">
      <c r="A41" s="4"/>
    </row>
    <row r="42" spans="1:4" ht="18.75">
      <c r="A42" s="1">
        <v>21</v>
      </c>
      <c r="B42" s="2" t="s">
        <v>405</v>
      </c>
      <c r="D42" s="2" t="s">
        <v>399</v>
      </c>
    </row>
    <row r="43" ht="12.75">
      <c r="A43" s="4"/>
    </row>
    <row r="44" spans="1:4" ht="18.75">
      <c r="A44" s="1">
        <v>22</v>
      </c>
      <c r="B44" s="44" t="s">
        <v>451</v>
      </c>
      <c r="D44" s="2" t="s">
        <v>400</v>
      </c>
    </row>
    <row r="45" ht="12.75">
      <c r="A45" s="4"/>
    </row>
    <row r="46" spans="1:4" ht="18.75">
      <c r="A46" s="1">
        <v>23</v>
      </c>
      <c r="B46" s="2" t="s">
        <v>385</v>
      </c>
      <c r="D46" s="2" t="s">
        <v>401</v>
      </c>
    </row>
    <row r="47" ht="12.75">
      <c r="A47" s="4"/>
    </row>
    <row r="48" spans="1:4" ht="18.75">
      <c r="A48" s="1">
        <v>24</v>
      </c>
      <c r="B48" s="2" t="s">
        <v>399</v>
      </c>
      <c r="D48" s="2" t="s">
        <v>402</v>
      </c>
    </row>
    <row r="49" ht="12.75">
      <c r="A49" s="4"/>
    </row>
    <row r="50" spans="1:4" ht="18.75">
      <c r="A50" s="1">
        <v>25</v>
      </c>
      <c r="B50" s="2" t="s">
        <v>380</v>
      </c>
      <c r="D50" s="2" t="s">
        <v>403</v>
      </c>
    </row>
    <row r="51" ht="12.75">
      <c r="A51" s="4"/>
    </row>
    <row r="52" spans="1:4" ht="18.75">
      <c r="A52" s="1">
        <v>26</v>
      </c>
      <c r="B52" s="53" t="s">
        <v>411</v>
      </c>
      <c r="D52" s="2" t="s">
        <v>404</v>
      </c>
    </row>
    <row r="53" ht="12.75">
      <c r="A53" s="4"/>
    </row>
    <row r="54" spans="1:4" ht="18.75">
      <c r="A54" s="55">
        <v>27</v>
      </c>
      <c r="B54" s="2" t="s">
        <v>419</v>
      </c>
      <c r="C54" s="1"/>
      <c r="D54" s="2" t="s">
        <v>450</v>
      </c>
    </row>
    <row r="55" ht="12.75">
      <c r="A55" s="4"/>
    </row>
    <row r="56" spans="1:4" ht="18.75">
      <c r="A56" s="1">
        <v>28</v>
      </c>
      <c r="B56" s="44" t="s">
        <v>438</v>
      </c>
      <c r="C56" s="1"/>
      <c r="D56" s="2" t="s">
        <v>449</v>
      </c>
    </row>
    <row r="57" ht="12.75">
      <c r="A57" s="4"/>
    </row>
    <row r="58" spans="1:4" ht="18.75">
      <c r="A58" s="1">
        <v>29</v>
      </c>
      <c r="B58" s="2" t="s">
        <v>424</v>
      </c>
      <c r="C58" s="1"/>
      <c r="D58" s="2" t="s">
        <v>406</v>
      </c>
    </row>
    <row r="59" ht="12.75">
      <c r="A59" s="4"/>
    </row>
    <row r="60" spans="1:4" ht="18.75">
      <c r="A60" s="1">
        <v>30</v>
      </c>
      <c r="B60" s="2" t="s">
        <v>390</v>
      </c>
      <c r="C60" s="1"/>
      <c r="D60" s="2" t="s">
        <v>407</v>
      </c>
    </row>
    <row r="61" ht="12.75">
      <c r="A61" s="4"/>
    </row>
    <row r="62" spans="1:4" ht="18.75">
      <c r="A62" s="1">
        <v>31</v>
      </c>
      <c r="B62" s="2" t="s">
        <v>401</v>
      </c>
      <c r="C62" s="1"/>
      <c r="D62" s="2" t="s">
        <v>408</v>
      </c>
    </row>
    <row r="63" ht="12.75">
      <c r="A63" s="4"/>
    </row>
    <row r="64" spans="1:4" ht="18.75">
      <c r="A64" s="1">
        <v>32</v>
      </c>
      <c r="B64" s="54" t="s">
        <v>444</v>
      </c>
      <c r="C64" s="1"/>
      <c r="D64" s="2" t="s">
        <v>409</v>
      </c>
    </row>
    <row r="65" ht="12.75">
      <c r="A65" s="4"/>
    </row>
    <row r="66" spans="1:4" ht="18.75">
      <c r="A66" s="1">
        <v>33</v>
      </c>
      <c r="B66" s="2" t="s">
        <v>423</v>
      </c>
      <c r="D66" s="2" t="s">
        <v>410</v>
      </c>
    </row>
    <row r="67" ht="12.75">
      <c r="A67" s="4"/>
    </row>
    <row r="68" spans="1:4" ht="18.75">
      <c r="A68" s="1">
        <v>34</v>
      </c>
      <c r="B68" s="2" t="s">
        <v>414</v>
      </c>
      <c r="D68" s="53" t="s">
        <v>411</v>
      </c>
    </row>
    <row r="69" ht="12.75">
      <c r="A69" s="4"/>
    </row>
    <row r="70" spans="1:4" ht="18.75">
      <c r="A70" s="1">
        <v>35</v>
      </c>
      <c r="B70" s="2" t="s">
        <v>398</v>
      </c>
      <c r="D70" s="2" t="s">
        <v>412</v>
      </c>
    </row>
    <row r="71" ht="12.75">
      <c r="A71" s="4"/>
    </row>
    <row r="72" spans="1:4" ht="18.75">
      <c r="A72" s="55">
        <v>36</v>
      </c>
      <c r="B72" s="2" t="s">
        <v>432</v>
      </c>
      <c r="D72" s="2" t="s">
        <v>413</v>
      </c>
    </row>
    <row r="73" ht="12.75">
      <c r="A73" s="4"/>
    </row>
    <row r="74" spans="1:4" ht="18.75">
      <c r="A74" s="1">
        <v>37</v>
      </c>
      <c r="B74" s="2" t="s">
        <v>389</v>
      </c>
      <c r="D74" s="2" t="s">
        <v>414</v>
      </c>
    </row>
    <row r="75" ht="12.75">
      <c r="A75" s="4"/>
    </row>
    <row r="76" spans="1:4" ht="18.75">
      <c r="A76" s="1">
        <v>38</v>
      </c>
      <c r="B76" s="2" t="s">
        <v>410</v>
      </c>
      <c r="D76" s="2" t="s">
        <v>415</v>
      </c>
    </row>
    <row r="77" ht="12.75">
      <c r="A77" s="4"/>
    </row>
    <row r="78" spans="1:4" ht="18.75">
      <c r="A78" s="1">
        <v>39</v>
      </c>
      <c r="B78" s="2" t="s">
        <v>388</v>
      </c>
      <c r="D78" s="2" t="s">
        <v>416</v>
      </c>
    </row>
    <row r="79" ht="12.75">
      <c r="A79" s="4"/>
    </row>
    <row r="80" spans="1:4" ht="18.75">
      <c r="A80" s="1">
        <v>40</v>
      </c>
      <c r="B80" s="54" t="s">
        <v>442</v>
      </c>
      <c r="D80" s="2" t="s">
        <v>417</v>
      </c>
    </row>
    <row r="81" ht="12.75">
      <c r="A81" s="4"/>
    </row>
    <row r="82" spans="1:4" ht="18.75">
      <c r="A82" s="1">
        <v>41</v>
      </c>
      <c r="B82" s="54" t="s">
        <v>447</v>
      </c>
      <c r="D82" s="2" t="s">
        <v>418</v>
      </c>
    </row>
    <row r="83" ht="12.75">
      <c r="A83" s="4"/>
    </row>
    <row r="84" spans="1:4" ht="18.75">
      <c r="A84" s="1">
        <v>42</v>
      </c>
      <c r="B84" s="2" t="s">
        <v>415</v>
      </c>
      <c r="D84" s="2" t="s">
        <v>419</v>
      </c>
    </row>
    <row r="85" ht="12.75">
      <c r="A85" s="4"/>
    </row>
    <row r="86" spans="1:4" ht="18.75">
      <c r="A86" s="1">
        <v>43</v>
      </c>
      <c r="B86" s="2" t="s">
        <v>396</v>
      </c>
      <c r="D86" s="2" t="s">
        <v>420</v>
      </c>
    </row>
    <row r="87" ht="12.75">
      <c r="A87" s="4"/>
    </row>
    <row r="88" spans="1:4" ht="18.75">
      <c r="A88" s="1">
        <v>44</v>
      </c>
      <c r="B88" s="44" t="s">
        <v>437</v>
      </c>
      <c r="D88" s="2" t="s">
        <v>421</v>
      </c>
    </row>
    <row r="89" ht="12.75">
      <c r="A89" s="4"/>
    </row>
    <row r="90" spans="1:4" ht="18.75">
      <c r="A90" s="55">
        <v>45</v>
      </c>
      <c r="B90" s="2" t="s">
        <v>381</v>
      </c>
      <c r="D90" s="2" t="s">
        <v>422</v>
      </c>
    </row>
    <row r="91" ht="12.75">
      <c r="A91" s="4"/>
    </row>
    <row r="92" spans="1:4" ht="18.75">
      <c r="A92" s="1">
        <v>46</v>
      </c>
      <c r="B92" s="2" t="s">
        <v>427</v>
      </c>
      <c r="D92" s="2" t="s">
        <v>423</v>
      </c>
    </row>
    <row r="93" ht="12.75">
      <c r="A93" s="4"/>
    </row>
    <row r="94" spans="1:4" ht="18.75">
      <c r="A94" s="1">
        <v>47</v>
      </c>
      <c r="B94" s="2" t="s">
        <v>400</v>
      </c>
      <c r="D94" s="2" t="s">
        <v>424</v>
      </c>
    </row>
    <row r="95" ht="12.75">
      <c r="A95" s="4"/>
    </row>
    <row r="96" spans="1:4" ht="18.75">
      <c r="A96" s="1">
        <v>48</v>
      </c>
      <c r="B96" s="2" t="s">
        <v>407</v>
      </c>
      <c r="D96" s="2" t="s">
        <v>425</v>
      </c>
    </row>
    <row r="97" spans="1:4" ht="12.75">
      <c r="A97" s="4"/>
      <c r="B97" s="5"/>
      <c r="D97" s="5"/>
    </row>
    <row r="98" spans="1:4" ht="18.75">
      <c r="A98" s="1">
        <v>49</v>
      </c>
      <c r="B98" s="2" t="s">
        <v>434</v>
      </c>
      <c r="D98" s="2" t="s">
        <v>426</v>
      </c>
    </row>
    <row r="99" ht="12.75">
      <c r="A99" s="4"/>
    </row>
    <row r="100" spans="1:4" ht="18.75">
      <c r="A100" s="1">
        <v>50</v>
      </c>
      <c r="B100" s="2" t="s">
        <v>404</v>
      </c>
      <c r="D100" s="2" t="s">
        <v>427</v>
      </c>
    </row>
    <row r="101" ht="12.75">
      <c r="A101" s="4"/>
    </row>
    <row r="102" spans="1:4" ht="18.75">
      <c r="A102" s="1">
        <v>51</v>
      </c>
      <c r="B102" s="2" t="s">
        <v>422</v>
      </c>
      <c r="D102" s="2" t="s">
        <v>428</v>
      </c>
    </row>
    <row r="103" ht="12.75">
      <c r="A103" s="4"/>
    </row>
    <row r="104" spans="1:4" ht="18.75">
      <c r="A104" s="1">
        <v>52</v>
      </c>
      <c r="B104" s="2" t="s">
        <v>426</v>
      </c>
      <c r="D104" s="2" t="s">
        <v>429</v>
      </c>
    </row>
    <row r="105" ht="12.75">
      <c r="A105" s="4"/>
    </row>
    <row r="106" spans="1:4" ht="18.75">
      <c r="A106" s="1">
        <v>53</v>
      </c>
      <c r="B106" s="2" t="s">
        <v>395</v>
      </c>
      <c r="D106" s="2" t="s">
        <v>430</v>
      </c>
    </row>
    <row r="107" ht="12.75">
      <c r="A107" s="4"/>
    </row>
    <row r="108" spans="1:4" ht="18.75">
      <c r="A108" s="55">
        <v>54</v>
      </c>
      <c r="B108" s="2" t="s">
        <v>382</v>
      </c>
      <c r="D108" s="2" t="s">
        <v>431</v>
      </c>
    </row>
    <row r="109" ht="12.75">
      <c r="A109" s="4"/>
    </row>
    <row r="110" spans="1:4" ht="18.75">
      <c r="A110" s="1">
        <v>55</v>
      </c>
      <c r="B110" s="54" t="s">
        <v>445</v>
      </c>
      <c r="D110" s="2" t="s">
        <v>432</v>
      </c>
    </row>
    <row r="111" ht="12.75">
      <c r="A111" s="4"/>
    </row>
    <row r="112" spans="1:4" ht="18.75">
      <c r="A112" s="1">
        <v>56</v>
      </c>
      <c r="B112" s="2" t="s">
        <v>406</v>
      </c>
      <c r="D112" s="2" t="s">
        <v>433</v>
      </c>
    </row>
    <row r="113" ht="12.75">
      <c r="A113" s="4"/>
    </row>
    <row r="114" spans="1:4" ht="18.75">
      <c r="A114" s="1">
        <v>57</v>
      </c>
      <c r="B114" s="2" t="s">
        <v>397</v>
      </c>
      <c r="D114" s="2" t="s">
        <v>434</v>
      </c>
    </row>
    <row r="115" ht="12.75">
      <c r="A115" s="4"/>
    </row>
    <row r="116" spans="1:4" ht="18.75">
      <c r="A116" s="1">
        <v>58</v>
      </c>
      <c r="B116" s="2" t="s">
        <v>384</v>
      </c>
      <c r="D116" s="2" t="s">
        <v>435</v>
      </c>
    </row>
    <row r="117" ht="12.75">
      <c r="A117" s="4"/>
    </row>
    <row r="118" spans="1:4" ht="18.75">
      <c r="A118" s="1">
        <v>59</v>
      </c>
      <c r="B118" s="2" t="s">
        <v>412</v>
      </c>
      <c r="C118" s="1"/>
      <c r="D118" s="2" t="s">
        <v>436</v>
      </c>
    </row>
    <row r="119" ht="12.75">
      <c r="A119" s="4"/>
    </row>
    <row r="120" spans="1:4" ht="18.75">
      <c r="A120" s="1">
        <v>60</v>
      </c>
      <c r="B120" s="2" t="s">
        <v>391</v>
      </c>
      <c r="C120" s="45"/>
      <c r="D120" s="44" t="s">
        <v>437</v>
      </c>
    </row>
    <row r="121" spans="1:4" ht="12.75">
      <c r="A121" s="4"/>
      <c r="B121" s="5"/>
      <c r="C121" s="5"/>
      <c r="D121" s="5"/>
    </row>
    <row r="122" spans="1:4" ht="18.75">
      <c r="A122" s="1">
        <v>61</v>
      </c>
      <c r="B122" s="2" t="s">
        <v>416</v>
      </c>
      <c r="C122" s="45"/>
      <c r="D122" s="44" t="s">
        <v>438</v>
      </c>
    </row>
    <row r="123" spans="1:4" ht="12.75">
      <c r="A123" s="4"/>
      <c r="B123" s="5"/>
      <c r="C123" s="5"/>
      <c r="D123" s="5"/>
    </row>
    <row r="124" spans="1:4" ht="18.75">
      <c r="A124" s="1">
        <v>62</v>
      </c>
      <c r="B124" s="44" t="s">
        <v>439</v>
      </c>
      <c r="C124" s="45"/>
      <c r="D124" s="44" t="s">
        <v>439</v>
      </c>
    </row>
    <row r="125" spans="1:4" ht="12.75">
      <c r="A125" s="4"/>
      <c r="B125" s="5"/>
      <c r="C125" s="5"/>
      <c r="D125" s="5"/>
    </row>
    <row r="126" spans="1:4" ht="18.75">
      <c r="A126" s="55">
        <v>63</v>
      </c>
      <c r="B126" s="2" t="s">
        <v>431</v>
      </c>
      <c r="C126" s="45"/>
      <c r="D126" s="44" t="s">
        <v>451</v>
      </c>
    </row>
    <row r="127" spans="1:4" ht="12.75">
      <c r="A127" s="4"/>
      <c r="B127" s="5"/>
      <c r="C127" s="5"/>
      <c r="D127" s="5"/>
    </row>
    <row r="128" spans="1:4" ht="18.75">
      <c r="A128" s="1">
        <v>64</v>
      </c>
      <c r="B128" s="44" t="s">
        <v>440</v>
      </c>
      <c r="C128" s="45"/>
      <c r="D128" s="44" t="s">
        <v>440</v>
      </c>
    </row>
    <row r="129" spans="2:4" ht="12.75">
      <c r="B129" s="5"/>
      <c r="C129" s="5"/>
      <c r="D129" s="5"/>
    </row>
    <row r="130" spans="1:4" ht="18.75">
      <c r="A130" s="1">
        <v>65</v>
      </c>
      <c r="B130" s="2" t="s">
        <v>383</v>
      </c>
      <c r="C130" s="5"/>
      <c r="D130" s="44" t="s">
        <v>441</v>
      </c>
    </row>
    <row r="131" spans="1:4" ht="12.75">
      <c r="A131" s="4"/>
      <c r="B131" s="5"/>
      <c r="C131" s="5"/>
      <c r="D131" s="5"/>
    </row>
    <row r="132" spans="1:4" ht="18.75">
      <c r="A132" s="1">
        <v>66</v>
      </c>
      <c r="B132" s="54" t="s">
        <v>443</v>
      </c>
      <c r="C132" s="5"/>
      <c r="D132" s="54" t="s">
        <v>442</v>
      </c>
    </row>
    <row r="133" spans="1:4" ht="18.75">
      <c r="A133" s="1"/>
      <c r="B133" s="5"/>
      <c r="C133" s="5"/>
      <c r="D133" s="5"/>
    </row>
    <row r="134" spans="1:4" ht="18.75">
      <c r="A134" s="1">
        <v>67</v>
      </c>
      <c r="B134" s="2" t="s">
        <v>418</v>
      </c>
      <c r="C134" s="5"/>
      <c r="D134" s="54" t="s">
        <v>443</v>
      </c>
    </row>
    <row r="135" spans="1:4" ht="18.75">
      <c r="A135" s="4"/>
      <c r="B135" s="5"/>
      <c r="C135" s="5"/>
      <c r="D135" s="54"/>
    </row>
    <row r="136" spans="1:4" ht="18.75">
      <c r="A136" s="1">
        <v>68</v>
      </c>
      <c r="B136" s="2" t="s">
        <v>393</v>
      </c>
      <c r="C136" s="5"/>
      <c r="D136" s="54" t="s">
        <v>444</v>
      </c>
    </row>
    <row r="137" spans="1:4" ht="18.75">
      <c r="A137" s="1"/>
      <c r="B137" s="5"/>
      <c r="C137" s="5"/>
      <c r="D137" s="54"/>
    </row>
    <row r="138" spans="1:4" ht="18.75">
      <c r="A138" s="1">
        <v>69</v>
      </c>
      <c r="B138" s="2" t="s">
        <v>425</v>
      </c>
      <c r="C138" s="5"/>
      <c r="D138" s="54" t="s">
        <v>445</v>
      </c>
    </row>
    <row r="139" spans="1:4" ht="18.75">
      <c r="A139" s="4"/>
      <c r="B139" s="5"/>
      <c r="C139" s="5"/>
      <c r="D139" s="54"/>
    </row>
    <row r="140" spans="1:4" ht="18.75">
      <c r="A140" s="1">
        <v>70</v>
      </c>
      <c r="B140" s="2" t="s">
        <v>435</v>
      </c>
      <c r="C140" s="5"/>
      <c r="D140" s="54" t="s">
        <v>446</v>
      </c>
    </row>
    <row r="141" spans="1:4" ht="18.75">
      <c r="A141" s="1"/>
      <c r="B141" s="5"/>
      <c r="C141" s="5"/>
      <c r="D141" s="54"/>
    </row>
    <row r="142" spans="1:4" ht="18.75">
      <c r="A142" s="1">
        <v>71</v>
      </c>
      <c r="B142" s="2" t="s">
        <v>413</v>
      </c>
      <c r="C142" s="5"/>
      <c r="D142" s="54" t="s">
        <v>447</v>
      </c>
    </row>
    <row r="143" spans="1:4" ht="18.75">
      <c r="A143" s="4"/>
      <c r="B143" s="5"/>
      <c r="C143" s="5"/>
      <c r="D143" s="54"/>
    </row>
    <row r="144" spans="1:4" ht="18.75">
      <c r="A144" s="55">
        <v>72</v>
      </c>
      <c r="B144" s="2" t="s">
        <v>403</v>
      </c>
      <c r="C144" s="5"/>
      <c r="D144" s="54" t="s">
        <v>448</v>
      </c>
    </row>
  </sheetData>
  <sheetProtection/>
  <printOptions/>
  <pageMargins left="0.3937007874015748" right="0.7874015748031497" top="0.5905511811023623" bottom="0.984251968503937" header="0.5118110236220472" footer="0.5118110236220472"/>
  <pageSetup fitToHeight="1" fitToWidth="1" horizontalDpi="200" verticalDpi="2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2012-02-19T10:07:58Z</cp:lastPrinted>
  <dcterms:created xsi:type="dcterms:W3CDTF">1998-10-18T23:17:38Z</dcterms:created>
  <dcterms:modified xsi:type="dcterms:W3CDTF">2012-12-09T10:17:28Z</dcterms:modified>
  <cp:category/>
  <cp:version/>
  <cp:contentType/>
  <cp:contentStatus/>
</cp:coreProperties>
</file>