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cments\少年野球\スーパーリーグ\"/>
    </mc:Choice>
  </mc:AlternateContent>
  <xr:revisionPtr revIDLastSave="0" documentId="13_ncr:1_{6F873723-DBFE-4D68-B0AC-BEEFF2D1316F}" xr6:coauthVersionLast="47" xr6:coauthVersionMax="47" xr10:uidLastSave="{00000000-0000-0000-0000-000000000000}"/>
  <bookViews>
    <workbookView xWindow="-110" yWindow="-110" windowWidth="19420" windowHeight="10300" tabRatio="599" xr2:uid="{00000000-000D-0000-FFFF-FFFF00000000}"/>
  </bookViews>
  <sheets>
    <sheet name="星取り表112" sheetId="13" r:id="rId1"/>
    <sheet name="データ１" sheetId="15" r:id="rId2"/>
    <sheet name="データ２" sheetId="10" r:id="rId3"/>
    <sheet name="抽選順" sheetId="16" state="hidden" r:id="rId4"/>
  </sheets>
  <definedNames>
    <definedName name="_xlnm.Print_Area" localSheetId="2">データ２!$A$1:$H$224</definedName>
    <definedName name="_xlnm.Print_Area" localSheetId="3">抽選順!$B$1:$M$32</definedName>
  </definedNames>
  <calcPr calcId="181029"/>
</workbook>
</file>

<file path=xl/calcChain.xml><?xml version="1.0" encoding="utf-8"?>
<calcChain xmlns="http://schemas.openxmlformats.org/spreadsheetml/2006/main">
  <c r="AF264" i="13" l="1"/>
  <c r="AF262" i="13"/>
  <c r="AF260" i="13"/>
  <c r="AF258" i="13"/>
  <c r="AF256" i="13"/>
  <c r="AF254" i="13"/>
  <c r="AF252" i="13"/>
  <c r="AF250" i="13"/>
  <c r="AF245" i="13"/>
  <c r="AF243" i="13"/>
  <c r="AF241" i="13"/>
  <c r="AF239" i="13"/>
  <c r="AF237" i="13"/>
  <c r="AF235" i="13"/>
  <c r="AF233" i="13"/>
  <c r="AF231" i="13"/>
  <c r="AF226" i="13"/>
  <c r="AF224" i="13"/>
  <c r="AF222" i="13"/>
  <c r="AF220" i="13"/>
  <c r="AF218" i="13"/>
  <c r="AF216" i="13"/>
  <c r="AF214" i="13"/>
  <c r="AF212" i="13"/>
  <c r="AF207" i="13"/>
  <c r="AF205" i="13"/>
  <c r="AF203" i="13"/>
  <c r="AF201" i="13"/>
  <c r="AF199" i="13"/>
  <c r="AF197" i="13"/>
  <c r="AF195" i="13"/>
  <c r="AF193" i="13"/>
  <c r="AF188" i="13"/>
  <c r="AF186" i="13"/>
  <c r="AF184" i="13"/>
  <c r="AF182" i="13"/>
  <c r="AF180" i="13"/>
  <c r="AF178" i="13"/>
  <c r="AF176" i="13"/>
  <c r="AF174" i="13"/>
  <c r="AF169" i="13"/>
  <c r="AF167" i="13"/>
  <c r="AF165" i="13"/>
  <c r="AF163" i="13"/>
  <c r="AF161" i="13"/>
  <c r="AF159" i="13"/>
  <c r="AF157" i="13"/>
  <c r="AF155" i="13"/>
  <c r="AF150" i="13"/>
  <c r="AF148" i="13"/>
  <c r="AF146" i="13"/>
  <c r="AF144" i="13"/>
  <c r="AF142" i="13"/>
  <c r="AF140" i="13"/>
  <c r="AF138" i="13"/>
  <c r="AF136" i="13"/>
  <c r="AF131" i="13"/>
  <c r="AF129" i="13"/>
  <c r="AF127" i="13"/>
  <c r="AF125" i="13"/>
  <c r="AF123" i="13"/>
  <c r="AF121" i="13"/>
  <c r="AF119" i="13"/>
  <c r="AF117" i="13"/>
  <c r="AF112" i="13"/>
  <c r="AF110" i="13"/>
  <c r="AF108" i="13"/>
  <c r="AF106" i="13"/>
  <c r="AF104" i="13"/>
  <c r="AF102" i="13"/>
  <c r="AF100" i="13"/>
  <c r="AF98" i="13"/>
  <c r="AF93" i="13"/>
  <c r="AF91" i="13"/>
  <c r="AF89" i="13"/>
  <c r="AF87" i="13"/>
  <c r="AF85" i="13"/>
  <c r="AF83" i="13"/>
  <c r="AF81" i="13"/>
  <c r="AF79" i="13"/>
  <c r="AF74" i="13"/>
  <c r="AF72" i="13"/>
  <c r="AF70" i="13"/>
  <c r="AF68" i="13"/>
  <c r="AF66" i="13"/>
  <c r="AF64" i="13"/>
  <c r="AF62" i="13"/>
  <c r="AF60" i="13"/>
  <c r="AF55" i="13"/>
  <c r="AF53" i="13"/>
  <c r="AF51" i="13"/>
  <c r="AF49" i="13"/>
  <c r="AF47" i="13"/>
  <c r="AF45" i="13"/>
  <c r="AF43" i="13"/>
  <c r="AF41" i="13"/>
  <c r="AF36" i="13"/>
  <c r="AF34" i="13"/>
  <c r="AF32" i="13"/>
  <c r="AF30" i="13"/>
  <c r="AF28" i="13"/>
  <c r="AF26" i="13"/>
  <c r="AF24" i="13"/>
  <c r="AF22" i="13"/>
  <c r="AE264" i="13"/>
  <c r="AE262" i="13"/>
  <c r="AE260" i="13"/>
  <c r="AE258" i="13"/>
  <c r="AE256" i="13"/>
  <c r="AE254" i="13"/>
  <c r="AE252" i="13"/>
  <c r="AE250" i="13"/>
  <c r="AE245" i="13"/>
  <c r="AE243" i="13"/>
  <c r="AE241" i="13"/>
  <c r="AE239" i="13"/>
  <c r="AE237" i="13"/>
  <c r="AE235" i="13"/>
  <c r="AE233" i="13"/>
  <c r="AE231" i="13"/>
  <c r="AE226" i="13"/>
  <c r="AE224" i="13"/>
  <c r="AE222" i="13"/>
  <c r="AE220" i="13"/>
  <c r="AE218" i="13"/>
  <c r="AE216" i="13"/>
  <c r="AE214" i="13"/>
  <c r="AE212" i="13"/>
  <c r="AE207" i="13"/>
  <c r="AE205" i="13"/>
  <c r="AE203" i="13"/>
  <c r="AE201" i="13"/>
  <c r="AE199" i="13"/>
  <c r="AE197" i="13"/>
  <c r="AE195" i="13"/>
  <c r="AE193" i="13"/>
  <c r="AE188" i="13"/>
  <c r="AE186" i="13"/>
  <c r="AE184" i="13"/>
  <c r="AE182" i="13"/>
  <c r="AE180" i="13"/>
  <c r="AE178" i="13"/>
  <c r="AE176" i="13"/>
  <c r="AE174" i="13"/>
  <c r="AE169" i="13"/>
  <c r="AE167" i="13"/>
  <c r="AE165" i="13"/>
  <c r="AE163" i="13"/>
  <c r="AE161" i="13"/>
  <c r="AE159" i="13"/>
  <c r="AE157" i="13"/>
  <c r="AE155" i="13"/>
  <c r="AE150" i="13"/>
  <c r="AE148" i="13"/>
  <c r="AE146" i="13"/>
  <c r="AE144" i="13"/>
  <c r="AE142" i="13"/>
  <c r="AE140" i="13"/>
  <c r="AE138" i="13"/>
  <c r="AE136" i="13"/>
  <c r="AE131" i="13"/>
  <c r="AE129" i="13"/>
  <c r="AE127" i="13"/>
  <c r="AE125" i="13"/>
  <c r="AE123" i="13"/>
  <c r="AE121" i="13"/>
  <c r="AE119" i="13"/>
  <c r="AE117" i="13"/>
  <c r="AE112" i="13"/>
  <c r="AE110" i="13"/>
  <c r="AE108" i="13"/>
  <c r="AE106" i="13"/>
  <c r="AE104" i="13"/>
  <c r="AE102" i="13"/>
  <c r="AE100" i="13"/>
  <c r="AE98" i="13"/>
  <c r="AE93" i="13"/>
  <c r="AE91" i="13"/>
  <c r="AE89" i="13"/>
  <c r="AE87" i="13"/>
  <c r="AE85" i="13"/>
  <c r="AE83" i="13"/>
  <c r="AE81" i="13"/>
  <c r="AE79" i="13"/>
  <c r="AF5" i="13"/>
  <c r="AE74" i="13"/>
  <c r="AE72" i="13"/>
  <c r="AE70" i="13"/>
  <c r="AE68" i="13"/>
  <c r="AE66" i="13"/>
  <c r="AE64" i="13"/>
  <c r="AE62" i="13"/>
  <c r="AE60" i="13"/>
  <c r="AE55" i="13"/>
  <c r="AE53" i="13"/>
  <c r="AE51" i="13"/>
  <c r="AE49" i="13"/>
  <c r="AE47" i="13"/>
  <c r="AE45" i="13"/>
  <c r="AE43" i="13"/>
  <c r="AE41" i="13"/>
  <c r="AE36" i="13"/>
  <c r="AE34" i="13"/>
  <c r="AE32" i="13"/>
  <c r="AE30" i="13"/>
  <c r="AE28" i="13"/>
  <c r="AE26" i="13"/>
  <c r="AE24" i="13"/>
  <c r="AE22" i="13"/>
  <c r="AF17" i="13"/>
  <c r="AE17" i="13"/>
  <c r="AE13" i="13"/>
  <c r="AF13" i="13"/>
  <c r="AF11" i="13"/>
  <c r="AE11" i="13"/>
  <c r="AE9" i="13"/>
  <c r="AF9" i="13"/>
  <c r="AE7" i="13"/>
  <c r="AF7" i="13"/>
  <c r="AE5" i="13"/>
  <c r="AF3" i="13"/>
  <c r="AE3" i="13"/>
  <c r="AF15" i="13"/>
  <c r="AE15" i="13"/>
  <c r="AG268" i="13"/>
  <c r="AF190" i="13" l="1"/>
  <c r="AE190" i="13"/>
  <c r="AE247" i="13"/>
  <c r="AF209" i="13"/>
  <c r="AF247" i="13"/>
  <c r="AE228" i="13"/>
  <c r="AE171" i="13"/>
  <c r="AF171" i="13"/>
  <c r="AF152" i="13"/>
  <c r="AE152" i="13"/>
  <c r="AF133" i="13"/>
  <c r="AE114" i="13"/>
  <c r="AF114" i="13"/>
  <c r="AE76" i="13"/>
  <c r="AE38" i="13"/>
  <c r="AF38" i="13"/>
  <c r="AF19" i="13"/>
  <c r="AF266" i="13"/>
  <c r="AE266" i="13"/>
  <c r="AF228" i="13"/>
  <c r="AE209" i="13"/>
  <c r="AE133" i="13"/>
  <c r="AE95" i="13"/>
  <c r="AF95" i="13"/>
  <c r="AE57" i="13"/>
  <c r="AF57" i="13"/>
  <c r="AF76" i="13"/>
  <c r="AE19" i="13"/>
  <c r="AE268" i="13" l="1"/>
  <c r="AF268" i="13"/>
  <c r="B216" i="13" l="1"/>
  <c r="I211" i="13" s="1"/>
  <c r="B252" i="13"/>
  <c r="F249" i="13" s="1"/>
  <c r="B254" i="13"/>
  <c r="I249" i="13" s="1"/>
  <c r="B256" i="13"/>
  <c r="L249" i="13" s="1"/>
  <c r="B258" i="13"/>
  <c r="O249" i="13" s="1"/>
  <c r="B260" i="13"/>
  <c r="R249" i="13" s="1"/>
  <c r="B262" i="13"/>
  <c r="U249" i="13" s="1"/>
  <c r="B264" i="13"/>
  <c r="X249" i="13" s="1"/>
  <c r="B250" i="13"/>
  <c r="C249" i="13" s="1"/>
  <c r="B245" i="13"/>
  <c r="X230" i="13" s="1"/>
  <c r="B243" i="13"/>
  <c r="U230" i="13" s="1"/>
  <c r="B241" i="13"/>
  <c r="R230" i="13" s="1"/>
  <c r="B239" i="13"/>
  <c r="B237" i="13"/>
  <c r="L230" i="13" s="1"/>
  <c r="B235" i="13"/>
  <c r="I230" i="13" s="1"/>
  <c r="B233" i="13"/>
  <c r="F230" i="13" s="1"/>
  <c r="B231" i="13"/>
  <c r="C230" i="13" s="1"/>
  <c r="B226" i="13"/>
  <c r="X211" i="13" s="1"/>
  <c r="B224" i="13"/>
  <c r="U211" i="13" s="1"/>
  <c r="B222" i="13"/>
  <c r="R211" i="13" s="1"/>
  <c r="B220" i="13"/>
  <c r="O211" i="13" s="1"/>
  <c r="B218" i="13"/>
  <c r="L211" i="13" s="1"/>
  <c r="B214" i="13"/>
  <c r="F211" i="13" s="1"/>
  <c r="B212" i="13"/>
  <c r="C211" i="13" s="1"/>
  <c r="B207" i="13"/>
  <c r="X192" i="13" s="1"/>
  <c r="B205" i="13"/>
  <c r="U192" i="13" s="1"/>
  <c r="B203" i="13"/>
  <c r="R192" i="13" s="1"/>
  <c r="B201" i="13"/>
  <c r="O192" i="13" s="1"/>
  <c r="B199" i="13"/>
  <c r="L192" i="13" s="1"/>
  <c r="B197" i="13"/>
  <c r="I192" i="13" s="1"/>
  <c r="B195" i="13"/>
  <c r="F192" i="13" s="1"/>
  <c r="B193" i="13"/>
  <c r="C192" i="13" s="1"/>
  <c r="B188" i="13"/>
  <c r="X173" i="13" s="1"/>
  <c r="B186" i="13"/>
  <c r="U173" i="13" s="1"/>
  <c r="B184" i="13"/>
  <c r="R173" i="13" s="1"/>
  <c r="B182" i="13"/>
  <c r="O173" i="13" s="1"/>
  <c r="B180" i="13"/>
  <c r="L173" i="13" s="1"/>
  <c r="B178" i="13"/>
  <c r="I173" i="13" s="1"/>
  <c r="B176" i="13"/>
  <c r="F173" i="13" s="1"/>
  <c r="B174" i="13"/>
  <c r="C173" i="13" s="1"/>
  <c r="B169" i="13"/>
  <c r="X154" i="13" s="1"/>
  <c r="B167" i="13"/>
  <c r="U154" i="13" s="1"/>
  <c r="B165" i="13"/>
  <c r="B163" i="13"/>
  <c r="B161" i="13"/>
  <c r="L154" i="13" s="1"/>
  <c r="B159" i="13"/>
  <c r="I154" i="13" s="1"/>
  <c r="B157" i="13"/>
  <c r="F154" i="13" s="1"/>
  <c r="B155" i="13"/>
  <c r="C154" i="13" s="1"/>
  <c r="B150" i="13"/>
  <c r="X135" i="13" s="1"/>
  <c r="B148" i="13"/>
  <c r="U135" i="13" s="1"/>
  <c r="B146" i="13"/>
  <c r="B144" i="13"/>
  <c r="O135" i="13" s="1"/>
  <c r="B142" i="13"/>
  <c r="L135" i="13" s="1"/>
  <c r="B140" i="13"/>
  <c r="I135" i="13" s="1"/>
  <c r="B138" i="13"/>
  <c r="F135" i="13" s="1"/>
  <c r="B136" i="13"/>
  <c r="C135" i="13" s="1"/>
  <c r="B131" i="13"/>
  <c r="X116" i="13" s="1"/>
  <c r="B129" i="13"/>
  <c r="U116" i="13" s="1"/>
  <c r="B127" i="13"/>
  <c r="R116" i="13" s="1"/>
  <c r="B125" i="13"/>
  <c r="O116" i="13" s="1"/>
  <c r="B123" i="13"/>
  <c r="L116" i="13" s="1"/>
  <c r="B121" i="13"/>
  <c r="I116" i="13" s="1"/>
  <c r="B119" i="13"/>
  <c r="F116" i="13" s="1"/>
  <c r="B117" i="13"/>
  <c r="C116" i="13" s="1"/>
  <c r="B112" i="13"/>
  <c r="X97" i="13" s="1"/>
  <c r="B110" i="13"/>
  <c r="U97" i="13" s="1"/>
  <c r="B108" i="13"/>
  <c r="R97" i="13" s="1"/>
  <c r="B106" i="13"/>
  <c r="O97" i="13" s="1"/>
  <c r="B104" i="13"/>
  <c r="L97" i="13" s="1"/>
  <c r="B102" i="13"/>
  <c r="I97" i="13" s="1"/>
  <c r="B100" i="13"/>
  <c r="F97" i="13" s="1"/>
  <c r="B98" i="13"/>
  <c r="C97" i="13" s="1"/>
  <c r="B93" i="13"/>
  <c r="X78" i="13" s="1"/>
  <c r="B91" i="13"/>
  <c r="U78" i="13" s="1"/>
  <c r="B89" i="13"/>
  <c r="R78" i="13" s="1"/>
  <c r="B87" i="13"/>
  <c r="O78" i="13" s="1"/>
  <c r="B85" i="13"/>
  <c r="L78" i="13" s="1"/>
  <c r="B83" i="13"/>
  <c r="I78" i="13" s="1"/>
  <c r="B81" i="13"/>
  <c r="F78" i="13" s="1"/>
  <c r="B79" i="13"/>
  <c r="C78" i="13" s="1"/>
  <c r="B74" i="13"/>
  <c r="X59" i="13" s="1"/>
  <c r="B72" i="13"/>
  <c r="U59" i="13" s="1"/>
  <c r="B70" i="13"/>
  <c r="R59" i="13" s="1"/>
  <c r="B68" i="13"/>
  <c r="O59" i="13" s="1"/>
  <c r="B66" i="13"/>
  <c r="L59" i="13" s="1"/>
  <c r="B64" i="13"/>
  <c r="I59" i="13" s="1"/>
  <c r="B62" i="13"/>
  <c r="F59" i="13" s="1"/>
  <c r="B60" i="13"/>
  <c r="C59" i="13" s="1"/>
  <c r="B55" i="13"/>
  <c r="X40" i="13" s="1"/>
  <c r="B53" i="13"/>
  <c r="U40" i="13" s="1"/>
  <c r="B51" i="13"/>
  <c r="R40" i="13" s="1"/>
  <c r="B49" i="13"/>
  <c r="O40" i="13" s="1"/>
  <c r="B47" i="13"/>
  <c r="L40" i="13" s="1"/>
  <c r="B45" i="13"/>
  <c r="I40" i="13" s="1"/>
  <c r="B43" i="13"/>
  <c r="F40" i="13" s="1"/>
  <c r="B41" i="13"/>
  <c r="C40" i="13" s="1"/>
  <c r="B36" i="13"/>
  <c r="X21" i="13" s="1"/>
  <c r="B34" i="13"/>
  <c r="U21" i="13" s="1"/>
  <c r="B32" i="13"/>
  <c r="R21" i="13" s="1"/>
  <c r="B30" i="13"/>
  <c r="O21" i="13" s="1"/>
  <c r="B28" i="13"/>
  <c r="L21" i="13" s="1"/>
  <c r="B26" i="13"/>
  <c r="I21" i="13" s="1"/>
  <c r="B24" i="13"/>
  <c r="F21" i="13" s="1"/>
  <c r="B22" i="13"/>
  <c r="C21" i="13" s="1"/>
  <c r="B5" i="13"/>
  <c r="F2" i="13" s="1"/>
  <c r="B7" i="13"/>
  <c r="B9" i="13"/>
  <c r="B11" i="13"/>
  <c r="B13" i="13"/>
  <c r="B15" i="13"/>
  <c r="B17" i="13"/>
  <c r="B3" i="13"/>
  <c r="B249" i="13"/>
  <c r="AC264" i="13"/>
  <c r="AB264" i="13"/>
  <c r="AA264" i="13"/>
  <c r="AC262" i="13"/>
  <c r="AB262" i="13"/>
  <c r="AA262" i="13"/>
  <c r="AC260" i="13"/>
  <c r="AB260" i="13"/>
  <c r="AA260" i="13"/>
  <c r="AC258" i="13"/>
  <c r="AB258" i="13"/>
  <c r="AA258" i="13"/>
  <c r="AC256" i="13"/>
  <c r="AB256" i="13"/>
  <c r="AA256" i="13"/>
  <c r="AD256" i="13" s="1"/>
  <c r="AC254" i="13"/>
  <c r="AB254" i="13"/>
  <c r="AA254" i="13"/>
  <c r="AC252" i="13"/>
  <c r="AB252" i="13"/>
  <c r="AA252" i="13"/>
  <c r="AC250" i="13"/>
  <c r="AB250" i="13"/>
  <c r="AA250" i="13"/>
  <c r="C248" i="13"/>
  <c r="B248" i="13"/>
  <c r="O230" i="13"/>
  <c r="R154" i="13"/>
  <c r="O154" i="13"/>
  <c r="R135" i="13"/>
  <c r="B230" i="13"/>
  <c r="B211" i="13"/>
  <c r="B192" i="13"/>
  <c r="B173" i="13"/>
  <c r="B154" i="13"/>
  <c r="B135" i="13"/>
  <c r="B116" i="13"/>
  <c r="B97" i="13"/>
  <c r="B78" i="13"/>
  <c r="B59" i="13"/>
  <c r="B40" i="13"/>
  <c r="B21" i="13"/>
  <c r="AC245" i="13"/>
  <c r="AB245" i="13"/>
  <c r="AA245" i="13"/>
  <c r="AC243" i="13"/>
  <c r="AB243" i="13"/>
  <c r="AA243" i="13"/>
  <c r="AC241" i="13"/>
  <c r="AB241" i="13"/>
  <c r="AA241" i="13"/>
  <c r="AC239" i="13"/>
  <c r="AB239" i="13"/>
  <c r="AA239" i="13"/>
  <c r="AC237" i="13"/>
  <c r="AB237" i="13"/>
  <c r="AA237" i="13"/>
  <c r="AC235" i="13"/>
  <c r="AB235" i="13"/>
  <c r="AA235" i="13"/>
  <c r="AC233" i="13"/>
  <c r="AB233" i="13"/>
  <c r="AA233" i="13"/>
  <c r="AC231" i="13"/>
  <c r="AB231" i="13"/>
  <c r="AA231" i="13"/>
  <c r="C229" i="13"/>
  <c r="B229" i="13"/>
  <c r="AC226" i="13"/>
  <c r="AB226" i="13"/>
  <c r="AA226" i="13"/>
  <c r="AC224" i="13"/>
  <c r="AB224" i="13"/>
  <c r="AA224" i="13"/>
  <c r="AC222" i="13"/>
  <c r="AB222" i="13"/>
  <c r="AA222" i="13"/>
  <c r="AC220" i="13"/>
  <c r="AB220" i="13"/>
  <c r="AA220" i="13"/>
  <c r="AC218" i="13"/>
  <c r="AB218" i="13"/>
  <c r="AA218" i="13"/>
  <c r="AC216" i="13"/>
  <c r="AB216" i="13"/>
  <c r="AA216" i="13"/>
  <c r="AC214" i="13"/>
  <c r="AB214" i="13"/>
  <c r="AA214" i="13"/>
  <c r="AC212" i="13"/>
  <c r="AB212" i="13"/>
  <c r="AA212" i="13"/>
  <c r="C210" i="13"/>
  <c r="B210" i="13"/>
  <c r="AC207" i="13"/>
  <c r="AB207" i="13"/>
  <c r="AA207" i="13"/>
  <c r="AC205" i="13"/>
  <c r="AB205" i="13"/>
  <c r="AA205" i="13"/>
  <c r="AC203" i="13"/>
  <c r="AB203" i="13"/>
  <c r="AA203" i="13"/>
  <c r="AC201" i="13"/>
  <c r="AB201" i="13"/>
  <c r="AA201" i="13"/>
  <c r="AC199" i="13"/>
  <c r="AB199" i="13"/>
  <c r="AA199" i="13"/>
  <c r="AC197" i="13"/>
  <c r="AB197" i="13"/>
  <c r="AA197" i="13"/>
  <c r="AC195" i="13"/>
  <c r="AB195" i="13"/>
  <c r="AA195" i="13"/>
  <c r="AC193" i="13"/>
  <c r="AB193" i="13"/>
  <c r="AA193" i="13"/>
  <c r="C191" i="13"/>
  <c r="B191" i="13"/>
  <c r="AC188" i="13"/>
  <c r="AB188" i="13"/>
  <c r="AA188" i="13"/>
  <c r="AC186" i="13"/>
  <c r="AB186" i="13"/>
  <c r="AA186" i="13"/>
  <c r="AC184" i="13"/>
  <c r="AB184" i="13"/>
  <c r="AA184" i="13"/>
  <c r="AC182" i="13"/>
  <c r="AB182" i="13"/>
  <c r="AA182" i="13"/>
  <c r="AC180" i="13"/>
  <c r="AB180" i="13"/>
  <c r="AA180" i="13"/>
  <c r="AC178" i="13"/>
  <c r="AB178" i="13"/>
  <c r="AA178" i="13"/>
  <c r="AC176" i="13"/>
  <c r="AB176" i="13"/>
  <c r="AA176" i="13"/>
  <c r="AC174" i="13"/>
  <c r="AB174" i="13"/>
  <c r="AA174" i="13"/>
  <c r="C172" i="13"/>
  <c r="B172" i="13"/>
  <c r="AC169" i="13"/>
  <c r="AB169" i="13"/>
  <c r="AA169" i="13"/>
  <c r="AC167" i="13"/>
  <c r="AB167" i="13"/>
  <c r="AA167" i="13"/>
  <c r="AC165" i="13"/>
  <c r="AB165" i="13"/>
  <c r="AA165" i="13"/>
  <c r="AC163" i="13"/>
  <c r="AB163" i="13"/>
  <c r="AA163" i="13"/>
  <c r="AC161" i="13"/>
  <c r="AB161" i="13"/>
  <c r="AA161" i="13"/>
  <c r="AC159" i="13"/>
  <c r="AB159" i="13"/>
  <c r="AA159" i="13"/>
  <c r="AC157" i="13"/>
  <c r="AB157" i="13"/>
  <c r="AA157" i="13"/>
  <c r="AC155" i="13"/>
  <c r="AB155" i="13"/>
  <c r="AA155" i="13"/>
  <c r="AD155" i="13" s="1"/>
  <c r="C153" i="13"/>
  <c r="B153" i="13"/>
  <c r="AC150" i="13"/>
  <c r="AB150" i="13"/>
  <c r="AA150" i="13"/>
  <c r="AC148" i="13"/>
  <c r="AB148" i="13"/>
  <c r="AA148" i="13"/>
  <c r="AC146" i="13"/>
  <c r="AB146" i="13"/>
  <c r="AA146" i="13"/>
  <c r="AC144" i="13"/>
  <c r="AB144" i="13"/>
  <c r="AA144" i="13"/>
  <c r="AC142" i="13"/>
  <c r="AB142" i="13"/>
  <c r="AA142" i="13"/>
  <c r="AC140" i="13"/>
  <c r="AB140" i="13"/>
  <c r="AA140" i="13"/>
  <c r="AC138" i="13"/>
  <c r="AB138" i="13"/>
  <c r="AA138" i="13"/>
  <c r="AC136" i="13"/>
  <c r="AB136" i="13"/>
  <c r="AA136" i="13"/>
  <c r="C134" i="13"/>
  <c r="B134" i="13"/>
  <c r="AC131" i="13"/>
  <c r="AB131" i="13"/>
  <c r="AA131" i="13"/>
  <c r="AC129" i="13"/>
  <c r="AB129" i="13"/>
  <c r="AA129" i="13"/>
  <c r="AC127" i="13"/>
  <c r="AB127" i="13"/>
  <c r="AA127" i="13"/>
  <c r="AC125" i="13"/>
  <c r="AB125" i="13"/>
  <c r="AA125" i="13"/>
  <c r="AC123" i="13"/>
  <c r="AB123" i="13"/>
  <c r="AA123" i="13"/>
  <c r="AC121" i="13"/>
  <c r="AB121" i="13"/>
  <c r="AA121" i="13"/>
  <c r="AC119" i="13"/>
  <c r="AB119" i="13"/>
  <c r="AA119" i="13"/>
  <c r="AC117" i="13"/>
  <c r="AB117" i="13"/>
  <c r="AA117" i="13"/>
  <c r="C115" i="13"/>
  <c r="B115" i="13"/>
  <c r="AC112" i="13"/>
  <c r="AB112" i="13"/>
  <c r="AA112" i="13"/>
  <c r="AC110" i="13"/>
  <c r="AB110" i="13"/>
  <c r="AA110" i="13"/>
  <c r="AC108" i="13"/>
  <c r="AB108" i="13"/>
  <c r="AA108" i="13"/>
  <c r="AC106" i="13"/>
  <c r="AB106" i="13"/>
  <c r="AA106" i="13"/>
  <c r="AC104" i="13"/>
  <c r="AB104" i="13"/>
  <c r="AA104" i="13"/>
  <c r="AC102" i="13"/>
  <c r="AB102" i="13"/>
  <c r="AA102" i="13"/>
  <c r="AC100" i="13"/>
  <c r="AB100" i="13"/>
  <c r="AA100" i="13"/>
  <c r="AC98" i="13"/>
  <c r="AB98" i="13"/>
  <c r="AA98" i="13"/>
  <c r="C96" i="13"/>
  <c r="B96" i="13"/>
  <c r="AC93" i="13"/>
  <c r="AB93" i="13"/>
  <c r="AA93" i="13"/>
  <c r="AC91" i="13"/>
  <c r="AB91" i="13"/>
  <c r="AA91" i="13"/>
  <c r="AC89" i="13"/>
  <c r="AB89" i="13"/>
  <c r="AA89" i="13"/>
  <c r="AC87" i="13"/>
  <c r="AB87" i="13"/>
  <c r="AA87" i="13"/>
  <c r="AC85" i="13"/>
  <c r="AB85" i="13"/>
  <c r="AA85" i="13"/>
  <c r="AC83" i="13"/>
  <c r="AB83" i="13"/>
  <c r="AA83" i="13"/>
  <c r="AC81" i="13"/>
  <c r="AB81" i="13"/>
  <c r="AA81" i="13"/>
  <c r="AC79" i="13"/>
  <c r="AB79" i="13"/>
  <c r="AA79" i="13"/>
  <c r="C77" i="13"/>
  <c r="B77" i="13"/>
  <c r="AC74" i="13"/>
  <c r="AB74" i="13"/>
  <c r="AA74" i="13"/>
  <c r="AC72" i="13"/>
  <c r="AB72" i="13"/>
  <c r="AA72" i="13"/>
  <c r="AC70" i="13"/>
  <c r="AB70" i="13"/>
  <c r="AA70" i="13"/>
  <c r="AC68" i="13"/>
  <c r="AB68" i="13"/>
  <c r="AA68" i="13"/>
  <c r="AC66" i="13"/>
  <c r="AB66" i="13"/>
  <c r="AA66" i="13"/>
  <c r="AC64" i="13"/>
  <c r="AB64" i="13"/>
  <c r="AA64" i="13"/>
  <c r="AC62" i="13"/>
  <c r="AB62" i="13"/>
  <c r="AA62" i="13"/>
  <c r="AC60" i="13"/>
  <c r="AB60" i="13"/>
  <c r="AA60" i="13"/>
  <c r="C58" i="13"/>
  <c r="B58" i="13"/>
  <c r="AC55" i="13"/>
  <c r="AB55" i="13"/>
  <c r="AA55" i="13"/>
  <c r="AC53" i="13"/>
  <c r="AB53" i="13"/>
  <c r="AA53" i="13"/>
  <c r="AC51" i="13"/>
  <c r="AB51" i="13"/>
  <c r="AA51" i="13"/>
  <c r="AC49" i="13"/>
  <c r="AB49" i="13"/>
  <c r="AA49" i="13"/>
  <c r="AC47" i="13"/>
  <c r="AB47" i="13"/>
  <c r="AA47" i="13"/>
  <c r="AC45" i="13"/>
  <c r="AB45" i="13"/>
  <c r="AA45" i="13"/>
  <c r="AC43" i="13"/>
  <c r="AB43" i="13"/>
  <c r="AA43" i="13"/>
  <c r="AC41" i="13"/>
  <c r="AB41" i="13"/>
  <c r="AA41" i="13"/>
  <c r="C39" i="13"/>
  <c r="B39" i="13"/>
  <c r="AC36" i="13"/>
  <c r="AB36" i="13"/>
  <c r="AA36" i="13"/>
  <c r="AC34" i="13"/>
  <c r="AB34" i="13"/>
  <c r="AA34" i="13"/>
  <c r="AC32" i="13"/>
  <c r="AB32" i="13"/>
  <c r="AA32" i="13"/>
  <c r="AC30" i="13"/>
  <c r="AB30" i="13"/>
  <c r="AA30" i="13"/>
  <c r="AC28" i="13"/>
  <c r="AB28" i="13"/>
  <c r="AA28" i="13"/>
  <c r="AC26" i="13"/>
  <c r="AB26" i="13"/>
  <c r="AA26" i="13"/>
  <c r="AC24" i="13"/>
  <c r="AB24" i="13"/>
  <c r="AA24" i="13"/>
  <c r="AC22" i="13"/>
  <c r="AB22" i="13"/>
  <c r="AA22" i="13"/>
  <c r="C20" i="13"/>
  <c r="B20" i="13"/>
  <c r="AC5" i="13"/>
  <c r="AB5" i="13"/>
  <c r="AA5" i="13"/>
  <c r="AD106" i="13" l="1"/>
  <c r="AD85" i="13"/>
  <c r="AD161" i="13"/>
  <c r="AD214" i="13"/>
  <c r="AD22" i="13"/>
  <c r="AD98" i="13"/>
  <c r="AD250" i="13"/>
  <c r="AD102" i="13"/>
  <c r="AD254" i="13"/>
  <c r="AD264" i="13"/>
  <c r="AD104" i="13"/>
  <c r="AD226" i="13"/>
  <c r="AD252" i="13"/>
  <c r="AD199" i="13"/>
  <c r="AD193" i="13"/>
  <c r="AC190" i="13"/>
  <c r="AA190" i="13"/>
  <c r="AB190" i="13"/>
  <c r="AD28" i="13"/>
  <c r="AD140" i="13"/>
  <c r="AD121" i="13"/>
  <c r="AD258" i="13"/>
  <c r="AB247" i="13"/>
  <c r="AC247" i="13"/>
  <c r="AD245" i="13"/>
  <c r="AA247" i="13"/>
  <c r="AD218" i="13"/>
  <c r="AA171" i="13"/>
  <c r="AC171" i="13"/>
  <c r="AB171" i="13"/>
  <c r="AB152" i="13"/>
  <c r="AA152" i="13"/>
  <c r="AC152" i="13"/>
  <c r="AB114" i="13"/>
  <c r="AC114" i="13"/>
  <c r="AA114" i="13"/>
  <c r="AC76" i="13"/>
  <c r="AB76" i="13"/>
  <c r="AA76" i="13"/>
  <c r="AB38" i="13"/>
  <c r="AC38" i="13"/>
  <c r="AD30" i="13"/>
  <c r="AA38" i="13"/>
  <c r="AA266" i="13"/>
  <c r="AC266" i="13"/>
  <c r="AB266" i="13"/>
  <c r="AD220" i="13"/>
  <c r="AB228" i="13"/>
  <c r="AA228" i="13"/>
  <c r="AC228" i="13"/>
  <c r="AD195" i="13"/>
  <c r="AC209" i="13"/>
  <c r="AA209" i="13"/>
  <c r="AB209" i="13"/>
  <c r="AA133" i="13"/>
  <c r="AB133" i="13"/>
  <c r="AC133" i="13"/>
  <c r="AC95" i="13"/>
  <c r="AA95" i="13"/>
  <c r="AB95" i="13"/>
  <c r="AC57" i="13"/>
  <c r="AB57" i="13"/>
  <c r="AA57" i="13"/>
  <c r="AD262" i="13"/>
  <c r="AD260" i="13"/>
  <c r="AD233" i="13"/>
  <c r="AD197" i="13"/>
  <c r="AD201" i="13"/>
  <c r="AD144" i="13"/>
  <c r="AD112" i="13"/>
  <c r="AD182" i="13"/>
  <c r="AD47" i="13"/>
  <c r="AD55" i="13"/>
  <c r="AD163" i="13"/>
  <c r="AD169" i="13"/>
  <c r="AD24" i="13"/>
  <c r="AD49" i="13"/>
  <c r="AD66" i="13"/>
  <c r="AD72" i="13"/>
  <c r="AD79" i="13"/>
  <c r="AD81" i="13"/>
  <c r="AD87" i="13"/>
  <c r="AD89" i="13"/>
  <c r="AD123" i="13"/>
  <c r="AD138" i="13"/>
  <c r="AD148" i="13"/>
  <c r="AD237" i="13"/>
  <c r="AD26" i="13"/>
  <c r="AD178" i="13"/>
  <c r="AD32" i="13"/>
  <c r="AD184" i="13"/>
  <c r="AD60" i="13"/>
  <c r="AD83" i="13"/>
  <c r="AD100" i="13"/>
  <c r="AD117" i="13"/>
  <c r="AD119" i="13"/>
  <c r="AD125" i="13"/>
  <c r="AD142" i="13"/>
  <c r="AD150" i="13"/>
  <c r="AD216" i="13"/>
  <c r="AD224" i="13"/>
  <c r="AD231" i="13"/>
  <c r="AD239" i="13"/>
  <c r="AD43" i="13"/>
  <c r="AD157" i="13"/>
  <c r="AD180" i="13"/>
  <c r="AD235" i="13"/>
  <c r="AD243" i="13"/>
  <c r="AD241" i="13"/>
  <c r="AD222" i="13"/>
  <c r="AD212" i="13"/>
  <c r="AD205" i="13"/>
  <c r="AD203" i="13"/>
  <c r="AD207" i="13"/>
  <c r="AD188" i="13"/>
  <c r="AD174" i="13"/>
  <c r="AD176" i="13"/>
  <c r="AD186" i="13"/>
  <c r="AD167" i="13"/>
  <c r="AD159" i="13"/>
  <c r="AD165" i="13"/>
  <c r="AD146" i="13"/>
  <c r="AD136" i="13"/>
  <c r="AD129" i="13"/>
  <c r="AD127" i="13"/>
  <c r="AD131" i="13"/>
  <c r="AD110" i="13"/>
  <c r="AD108" i="13"/>
  <c r="AD93" i="13"/>
  <c r="AD91" i="13"/>
  <c r="AD64" i="13"/>
  <c r="AD62" i="13"/>
  <c r="AD70" i="13"/>
  <c r="AD68" i="13"/>
  <c r="AD74" i="13"/>
  <c r="AD51" i="13"/>
  <c r="AD41" i="13"/>
  <c r="AD45" i="13"/>
  <c r="AD53" i="13"/>
  <c r="AD34" i="13"/>
  <c r="AD36" i="13"/>
  <c r="AD5" i="13"/>
  <c r="I2" i="13"/>
  <c r="AH114" i="13" l="1"/>
  <c r="AH190" i="13"/>
  <c r="AH133" i="13"/>
  <c r="AH209" i="13"/>
  <c r="AH266" i="13"/>
  <c r="AH247" i="13"/>
  <c r="AH171" i="13"/>
  <c r="AH228" i="13"/>
  <c r="AH152" i="13"/>
  <c r="AH76" i="13"/>
  <c r="AH57" i="13"/>
  <c r="AH38" i="13"/>
  <c r="AG24" i="13"/>
  <c r="AG22" i="13"/>
  <c r="AG34" i="13"/>
  <c r="AG28" i="13"/>
  <c r="AG36" i="13"/>
  <c r="AG30" i="13"/>
  <c r="AG26" i="13"/>
  <c r="AG32" i="13"/>
  <c r="AG212" i="13"/>
  <c r="AG226" i="13"/>
  <c r="AG224" i="13"/>
  <c r="AG222" i="13"/>
  <c r="AG220" i="13"/>
  <c r="AG218" i="13"/>
  <c r="AG214" i="13"/>
  <c r="AG216" i="13"/>
  <c r="AC268" i="13"/>
  <c r="AH95" i="13"/>
  <c r="AG260" i="13"/>
  <c r="AG256" i="13"/>
  <c r="AG262" i="13"/>
  <c r="AG258" i="13"/>
  <c r="AG254" i="13"/>
  <c r="AG252" i="13"/>
  <c r="AG250" i="13"/>
  <c r="AG264" i="13"/>
  <c r="AG197" i="13"/>
  <c r="AG193" i="13"/>
  <c r="AG203" i="13"/>
  <c r="AG195" i="13"/>
  <c r="AG207" i="13"/>
  <c r="AG205" i="13"/>
  <c r="AG201" i="13"/>
  <c r="AG199" i="13"/>
  <c r="AG123" i="13"/>
  <c r="AG117" i="13"/>
  <c r="AG125" i="13"/>
  <c r="AG119" i="13"/>
  <c r="AG131" i="13"/>
  <c r="AG129" i="13"/>
  <c r="AG121" i="13"/>
  <c r="AG127" i="13"/>
  <c r="AG110" i="13"/>
  <c r="AG108" i="13"/>
  <c r="AG106" i="13"/>
  <c r="AG102" i="13"/>
  <c r="AG104" i="13"/>
  <c r="AG100" i="13"/>
  <c r="AG98" i="13"/>
  <c r="AG112" i="13"/>
  <c r="AG91" i="13"/>
  <c r="AG87" i="13"/>
  <c r="AG81" i="13"/>
  <c r="AG93" i="13"/>
  <c r="AG89" i="13"/>
  <c r="AG85" i="13"/>
  <c r="AG83" i="13"/>
  <c r="AG79" i="13"/>
  <c r="AG68" i="13"/>
  <c r="AG66" i="13"/>
  <c r="AG64" i="13"/>
  <c r="AG62" i="13"/>
  <c r="AG74" i="13"/>
  <c r="AG60" i="13"/>
  <c r="AG72" i="13"/>
  <c r="AG70" i="13"/>
  <c r="AG243" i="13"/>
  <c r="AG241" i="13"/>
  <c r="AG239" i="13"/>
  <c r="AG237" i="13"/>
  <c r="AG235" i="13"/>
  <c r="AG233" i="13"/>
  <c r="AG231" i="13"/>
  <c r="AG245" i="13"/>
  <c r="AG188" i="13"/>
  <c r="AG186" i="13"/>
  <c r="AG184" i="13"/>
  <c r="AG178" i="13"/>
  <c r="AG176" i="13"/>
  <c r="AG182" i="13"/>
  <c r="AG180" i="13"/>
  <c r="AG174" i="13"/>
  <c r="AG155" i="13"/>
  <c r="AG169" i="13"/>
  <c r="AG167" i="13"/>
  <c r="AG165" i="13"/>
  <c r="AG163" i="13"/>
  <c r="AG157" i="13"/>
  <c r="AG161" i="13"/>
  <c r="AG159" i="13"/>
  <c r="AG138" i="13"/>
  <c r="AG150" i="13"/>
  <c r="AG148" i="13"/>
  <c r="AG144" i="13"/>
  <c r="AG136" i="13"/>
  <c r="AG146" i="13"/>
  <c r="AG142" i="13"/>
  <c r="AG140" i="13"/>
  <c r="AG49" i="13"/>
  <c r="AG47" i="13"/>
  <c r="AG45" i="13"/>
  <c r="AG43" i="13"/>
  <c r="AG41" i="13"/>
  <c r="AG55" i="13"/>
  <c r="AG53" i="13"/>
  <c r="AG51" i="13"/>
  <c r="L2" i="13"/>
  <c r="O2" i="13"/>
  <c r="R2" i="13"/>
  <c r="U2" i="13"/>
  <c r="X2" i="13"/>
  <c r="AH32" i="13" l="1"/>
  <c r="AH30" i="13"/>
  <c r="AH36" i="13"/>
  <c r="AH28" i="13"/>
  <c r="AH22" i="13"/>
  <c r="AH26" i="13"/>
  <c r="AH34" i="13"/>
  <c r="AH24" i="13"/>
  <c r="AH216" i="13"/>
  <c r="AH214" i="13"/>
  <c r="AH222" i="13"/>
  <c r="AH224" i="13"/>
  <c r="AH220" i="13"/>
  <c r="AH226" i="13"/>
  <c r="AH218" i="13"/>
  <c r="AH212" i="13"/>
  <c r="AH264" i="13"/>
  <c r="AH250" i="13"/>
  <c r="AH252" i="13"/>
  <c r="AH254" i="13"/>
  <c r="AH258" i="13"/>
  <c r="AH262" i="13"/>
  <c r="AH256" i="13"/>
  <c r="AH260" i="13"/>
  <c r="AH203" i="13"/>
  <c r="AH201" i="13"/>
  <c r="AH205" i="13"/>
  <c r="AH199" i="13"/>
  <c r="AH207" i="13"/>
  <c r="AH195" i="13"/>
  <c r="AH193" i="13"/>
  <c r="AH197" i="13"/>
  <c r="AH125" i="13"/>
  <c r="AH117" i="13"/>
  <c r="AH123" i="13"/>
  <c r="AH127" i="13"/>
  <c r="AH121" i="13"/>
  <c r="AH129" i="13"/>
  <c r="AH131" i="13"/>
  <c r="AH119" i="13"/>
  <c r="AH112" i="13"/>
  <c r="AH98" i="13"/>
  <c r="AH102" i="13"/>
  <c r="AH100" i="13"/>
  <c r="AH106" i="13"/>
  <c r="AH104" i="13"/>
  <c r="AH108" i="13"/>
  <c r="AH110" i="13"/>
  <c r="AH81" i="13"/>
  <c r="AH83" i="13"/>
  <c r="AH79" i="13"/>
  <c r="AH85" i="13"/>
  <c r="AH89" i="13"/>
  <c r="AH93" i="13"/>
  <c r="AH87" i="13"/>
  <c r="AH91" i="13"/>
  <c r="AH66" i="13"/>
  <c r="AH70" i="13"/>
  <c r="AH72" i="13"/>
  <c r="AH60" i="13"/>
  <c r="AH62" i="13"/>
  <c r="AH68" i="13"/>
  <c r="AH74" i="13"/>
  <c r="AH64" i="13"/>
  <c r="AH239" i="13"/>
  <c r="AH245" i="13"/>
  <c r="AH241" i="13"/>
  <c r="AH235" i="13"/>
  <c r="AH231" i="13"/>
  <c r="AH233" i="13"/>
  <c r="AH237" i="13"/>
  <c r="AH243" i="13"/>
  <c r="AH188" i="13"/>
  <c r="AH186" i="13"/>
  <c r="AH180" i="13"/>
  <c r="AH182" i="13"/>
  <c r="AH176" i="13"/>
  <c r="AH174" i="13"/>
  <c r="AH178" i="13"/>
  <c r="AH184" i="13"/>
  <c r="AH159" i="13"/>
  <c r="AH161" i="13"/>
  <c r="AH157" i="13"/>
  <c r="AH165" i="13"/>
  <c r="AH167" i="13"/>
  <c r="AH169" i="13"/>
  <c r="AH163" i="13"/>
  <c r="AH155" i="13"/>
  <c r="AH142" i="13"/>
  <c r="AH146" i="13"/>
  <c r="AH140" i="13"/>
  <c r="AH136" i="13"/>
  <c r="AH144" i="13"/>
  <c r="AH148" i="13"/>
  <c r="AH150" i="13"/>
  <c r="AH138" i="13"/>
  <c r="AH55" i="13"/>
  <c r="AH41" i="13"/>
  <c r="AH43" i="13"/>
  <c r="AH51" i="13"/>
  <c r="AH45" i="13"/>
  <c r="AH47" i="13"/>
  <c r="AH53" i="13"/>
  <c r="AH49" i="13"/>
  <c r="AC7" i="13"/>
  <c r="AB7" i="13"/>
  <c r="AA7" i="13"/>
  <c r="AD7" i="13" l="1"/>
  <c r="C1" i="13" l="1"/>
  <c r="B1" i="13"/>
  <c r="C2" i="13"/>
  <c r="AA3" i="13"/>
  <c r="AC3" i="13"/>
  <c r="AA9" i="13"/>
  <c r="AC9" i="13"/>
  <c r="AA11" i="13"/>
  <c r="AC11" i="13"/>
  <c r="AA15" i="13"/>
  <c r="AC15" i="13"/>
  <c r="AA13" i="13"/>
  <c r="AC13" i="13"/>
  <c r="AA17" i="13"/>
  <c r="AC17" i="13"/>
  <c r="AB17" i="13"/>
  <c r="B2" i="13"/>
  <c r="AB3" i="13"/>
  <c r="AB9" i="13"/>
  <c r="AB11" i="13"/>
  <c r="AB13" i="13"/>
  <c r="AB15" i="13"/>
  <c r="AB19" i="13" l="1"/>
  <c r="AB268" i="13" s="1"/>
  <c r="AC19" i="13"/>
  <c r="AA19" i="13"/>
  <c r="AA268" i="13" s="1"/>
  <c r="AD17" i="13"/>
  <c r="AD15" i="13"/>
  <c r="AD13" i="13"/>
  <c r="AD11" i="13"/>
  <c r="AD9" i="13"/>
  <c r="AD3" i="13"/>
  <c r="AH19" i="13" l="1"/>
  <c r="AH268" i="13" s="1"/>
  <c r="AG17" i="13"/>
  <c r="AG9" i="13"/>
  <c r="AG5" i="13"/>
  <c r="AG15" i="13"/>
  <c r="AG13" i="13"/>
  <c r="AG7" i="13"/>
  <c r="AG3" i="13"/>
  <c r="AG11" i="13"/>
  <c r="AH11" i="13" l="1"/>
  <c r="AH7" i="13"/>
  <c r="AH13" i="13"/>
  <c r="AH15" i="13"/>
  <c r="AH5" i="13"/>
  <c r="AH9" i="13"/>
  <c r="AH3" i="13"/>
  <c r="AH17" i="13"/>
</calcChain>
</file>

<file path=xl/sharedStrings.xml><?xml version="1.0" encoding="utf-8"?>
<sst xmlns="http://schemas.openxmlformats.org/spreadsheetml/2006/main" count="6500" uniqueCount="280">
  <si>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</si>
  <si>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</si>
  <si>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</si>
  <si>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</si>
  <si>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</si>
  <si>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</si>
  <si>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</si>
  <si>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</si>
  <si>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</si>
  <si>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</si>
  <si>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</si>
  <si>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</si>
  <si>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</si>
  <si>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</si>
  <si>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</si>
  <si>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</si>
  <si>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</si>
  <si>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</si>
  <si>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</si>
  <si>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</si>
  <si>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</si>
  <si>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</si>
  <si>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オール麻布</t>
    <rPh sb="3" eb="5">
      <t>アザブ</t>
    </rPh>
    <phoneticPr fontId="1"/>
  </si>
  <si>
    <t>豊島区</t>
    <rPh sb="0" eb="3">
      <t>トシマク</t>
    </rPh>
    <phoneticPr fontId="1"/>
  </si>
  <si>
    <t>葛飾区</t>
    <rPh sb="0" eb="3">
      <t>カツシカク</t>
    </rPh>
    <phoneticPr fontId="1"/>
  </si>
  <si>
    <t>墨田区</t>
    <rPh sb="0" eb="3">
      <t>スミダク</t>
    </rPh>
    <phoneticPr fontId="1"/>
  </si>
  <si>
    <t>千代田区</t>
    <rPh sb="0" eb="4">
      <t>チヨダク</t>
    </rPh>
    <phoneticPr fontId="1"/>
  </si>
  <si>
    <t>表題１１</t>
    <rPh sb="0" eb="2">
      <t>ヒョウダイ</t>
    </rPh>
    <phoneticPr fontId="1"/>
  </si>
  <si>
    <t>有馬スワローズ</t>
    <rPh sb="0" eb="2">
      <t>アリマ</t>
    </rPh>
    <phoneticPr fontId="1"/>
  </si>
  <si>
    <t>大雲寺スターズ</t>
    <rPh sb="0" eb="3">
      <t>ダイウンジ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</si>
  <si>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</si>
  <si>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</si>
  <si>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</si>
  <si>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</si>
  <si>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</si>
  <si>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ブルースカイズ</t>
    <phoneticPr fontId="1"/>
  </si>
  <si>
    <t>カバラホークス</t>
    <phoneticPr fontId="1"/>
  </si>
  <si>
    <t>荒川区</t>
    <rPh sb="0" eb="3">
      <t>アラカワク</t>
    </rPh>
    <phoneticPr fontId="1"/>
  </si>
  <si>
    <t>杉並区</t>
    <rPh sb="0" eb="3">
      <t>スギナミク</t>
    </rPh>
    <phoneticPr fontId="1"/>
  </si>
  <si>
    <t>渋谷区</t>
    <rPh sb="0" eb="3">
      <t>シブヤク</t>
    </rPh>
    <phoneticPr fontId="1"/>
  </si>
  <si>
    <t>練馬区</t>
    <rPh sb="0" eb="3">
      <t>ネリマク</t>
    </rPh>
    <phoneticPr fontId="1"/>
  </si>
  <si>
    <t>江戸川区</t>
    <rPh sb="0" eb="4">
      <t>エドガワク</t>
    </rPh>
    <phoneticPr fontId="1"/>
  </si>
  <si>
    <t>港区</t>
    <rPh sb="0" eb="2">
      <t>ミナトク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</si>
  <si>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</si>
  <si>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</si>
  <si>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</si>
  <si>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</si>
  <si>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</si>
  <si>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</si>
  <si>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</si>
  <si>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</si>
  <si>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</si>
  <si>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</si>
  <si>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</si>
  <si>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</si>
  <si>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</si>
  <si>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</si>
  <si>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</si>
  <si>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</si>
  <si>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</si>
  <si>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江東区城</t>
    <rPh sb="0" eb="3">
      <t>コウトウク</t>
    </rPh>
    <rPh sb="3" eb="4">
      <t>シロ</t>
    </rPh>
    <phoneticPr fontId="1"/>
  </si>
  <si>
    <t>西田野球クラブ</t>
    <rPh sb="0" eb="2">
      <t>ニシタ</t>
    </rPh>
    <rPh sb="2" eb="4">
      <t>ヤキュウ</t>
    </rPh>
    <phoneticPr fontId="1"/>
  </si>
  <si>
    <t>荒川区</t>
    <rPh sb="0" eb="3">
      <t>アラカワク</t>
    </rPh>
    <phoneticPr fontId="1"/>
  </si>
  <si>
    <t>南千住ペガサス</t>
    <rPh sb="0" eb="1">
      <t>ミナミ</t>
    </rPh>
    <rPh sb="1" eb="3">
      <t>センジュ</t>
    </rPh>
    <phoneticPr fontId="1"/>
  </si>
  <si>
    <t>Aブロック長</t>
    <rPh sb="5" eb="6">
      <t>チョウ</t>
    </rPh>
    <phoneticPr fontId="1"/>
  </si>
  <si>
    <t>ゼットタイガー</t>
    <phoneticPr fontId="1"/>
  </si>
  <si>
    <t>I</t>
    <phoneticPr fontId="1"/>
  </si>
  <si>
    <t>L</t>
    <phoneticPr fontId="1"/>
  </si>
  <si>
    <t>K</t>
    <phoneticPr fontId="1"/>
  </si>
  <si>
    <t>ゼットタイガー</t>
  </si>
  <si>
    <t>カバラホークス</t>
  </si>
  <si>
    <t>東陽フェニックス</t>
  </si>
  <si>
    <t>深川ジャイアンツ</t>
  </si>
  <si>
    <t>七北クラブ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</si>
  <si>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</si>
  <si>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</si>
  <si>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</si>
  <si>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</si>
  <si>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</si>
  <si>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</si>
  <si>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サンジュニア</t>
  </si>
  <si>
    <t>リトルジャイアンツ</t>
  </si>
  <si>
    <t>西千タイガース</t>
  </si>
  <si>
    <t>マッハブレーブス</t>
  </si>
  <si>
    <t>ブルースカイズ</t>
  </si>
  <si>
    <t>目黒ペガサス</t>
  </si>
  <si>
    <t>ナインスターズ</t>
  </si>
  <si>
    <t>用賀ベアーズ</t>
  </si>
  <si>
    <t>トゥールスジュニア</t>
  </si>
  <si>
    <t>エンジェルス</t>
  </si>
  <si>
    <t>ブラザースクラブ</t>
  </si>
  <si>
    <t>江東区</t>
    <rPh sb="0" eb="3">
      <t>コウトウク</t>
    </rPh>
    <phoneticPr fontId="1"/>
  </si>
  <si>
    <t>Lx</t>
    <phoneticPr fontId="1"/>
  </si>
  <si>
    <t>Bx</t>
    <phoneticPr fontId="1"/>
  </si>
  <si>
    <t>Dx</t>
    <phoneticPr fontId="1"/>
  </si>
  <si>
    <t>Hx</t>
    <phoneticPr fontId="1"/>
  </si>
  <si>
    <t>北原少年</t>
    <rPh sb="0" eb="2">
      <t>キタハラ</t>
    </rPh>
    <rPh sb="2" eb="4">
      <t>ショウネン</t>
    </rPh>
    <phoneticPr fontId="1"/>
  </si>
  <si>
    <t>M</t>
    <phoneticPr fontId="1"/>
  </si>
  <si>
    <t>Ax</t>
    <phoneticPr fontId="1"/>
  </si>
  <si>
    <t>Fx</t>
    <phoneticPr fontId="1"/>
  </si>
  <si>
    <t>Ex</t>
    <phoneticPr fontId="1"/>
  </si>
  <si>
    <t>Cx</t>
    <phoneticPr fontId="1"/>
  </si>
  <si>
    <t>表題１２</t>
    <rPh sb="0" eb="2">
      <t>ヒョウダイ</t>
    </rPh>
    <phoneticPr fontId="1"/>
  </si>
  <si>
    <t>表題１３</t>
    <rPh sb="0" eb="2">
      <t>ヒョウダイ</t>
    </rPh>
    <phoneticPr fontId="1"/>
  </si>
  <si>
    <t>北原少年野球クラブ</t>
    <rPh sb="0" eb="2">
      <t>キタハラ</t>
    </rPh>
    <rPh sb="2" eb="4">
      <t>ショウネン</t>
    </rPh>
    <rPh sb="4" eb="6">
      <t>ヤキュウ</t>
    </rPh>
    <phoneticPr fontId="1"/>
  </si>
  <si>
    <t>練馬区</t>
    <rPh sb="0" eb="2">
      <t>ネリマ</t>
    </rPh>
    <rPh sb="2" eb="3">
      <t>ク</t>
    </rPh>
    <phoneticPr fontId="1"/>
  </si>
  <si>
    <t>世田谷区</t>
    <rPh sb="0" eb="3">
      <t>セタガヤ</t>
    </rPh>
    <rPh sb="3" eb="4">
      <t>ク</t>
    </rPh>
    <phoneticPr fontId="1"/>
  </si>
  <si>
    <t>Bブロック長</t>
    <rPh sb="5" eb="6">
      <t>チョウ</t>
    </rPh>
    <phoneticPr fontId="1"/>
  </si>
  <si>
    <t>Cブロック長</t>
    <rPh sb="5" eb="6">
      <t>チョウ</t>
    </rPh>
    <phoneticPr fontId="1"/>
  </si>
  <si>
    <t>Dブロック長</t>
    <rPh sb="5" eb="6">
      <t>チョウ</t>
    </rPh>
    <phoneticPr fontId="1"/>
  </si>
  <si>
    <t>Eブロック長</t>
    <rPh sb="5" eb="6">
      <t>チョウ</t>
    </rPh>
    <phoneticPr fontId="1"/>
  </si>
  <si>
    <t>Fブロック長</t>
    <rPh sb="5" eb="6">
      <t>チョウ</t>
    </rPh>
    <phoneticPr fontId="1"/>
  </si>
  <si>
    <t>Gブロック長</t>
    <rPh sb="5" eb="6">
      <t>チョウ</t>
    </rPh>
    <phoneticPr fontId="1"/>
  </si>
  <si>
    <t>Hブロック長</t>
    <rPh sb="5" eb="6">
      <t>チョウ</t>
    </rPh>
    <phoneticPr fontId="1"/>
  </si>
  <si>
    <t>Iブロック長</t>
    <rPh sb="5" eb="6">
      <t>チョウ</t>
    </rPh>
    <phoneticPr fontId="1"/>
  </si>
  <si>
    <t>Jブロック長</t>
    <rPh sb="5" eb="6">
      <t>チョウ</t>
    </rPh>
    <phoneticPr fontId="1"/>
  </si>
  <si>
    <t>Kブロック長</t>
    <rPh sb="5" eb="6">
      <t>チョウ</t>
    </rPh>
    <phoneticPr fontId="1"/>
  </si>
  <si>
    <t>Lブロック長</t>
    <rPh sb="5" eb="6">
      <t>チョウ</t>
    </rPh>
    <phoneticPr fontId="1"/>
  </si>
  <si>
    <t>Mブロック長</t>
    <rPh sb="5" eb="6">
      <t>チョウ</t>
    </rPh>
    <phoneticPr fontId="1"/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</si>
  <si>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</si>
  <si>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</si>
  <si>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</si>
  <si>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</si>
  <si>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</si>
  <si>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</si>
  <si>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</si>
  <si>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</si>
  <si>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</si>
  <si>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</si>
  <si>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</si>
  <si>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</si>
  <si>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九品仏ペガサス</t>
  </si>
  <si>
    <t>Jx</t>
    <phoneticPr fontId="1"/>
  </si>
  <si>
    <t>Gx</t>
    <phoneticPr fontId="1"/>
  </si>
  <si>
    <t>Mx</t>
    <phoneticPr fontId="1"/>
  </si>
  <si>
    <t>20１７/2/1</t>
  </si>
  <si>
    <t xml:space="preserve">２０１７年 </t>
  </si>
  <si>
    <t>スーパーリ－グ 　　                  　　　 第１０回大会  　　　        　Aブロック     　　              ２０１７</t>
    <rPh sb="35" eb="37">
      <t>タイカイ</t>
    </rPh>
    <phoneticPr fontId="1"/>
  </si>
  <si>
    <t>スーパーリ－グ 　　                  　　　 第１０回大会  　　　        　Ｂブロック     　　              ２０１７</t>
    <rPh sb="35" eb="37">
      <t>タイカイ</t>
    </rPh>
    <phoneticPr fontId="1"/>
  </si>
  <si>
    <t>スーパーリ－グ 　　                  　　　 第１０回大会  　　　        　Ｃブロック     　　              ２０１７</t>
    <rPh sb="35" eb="37">
      <t>タイカイ</t>
    </rPh>
    <phoneticPr fontId="1"/>
  </si>
  <si>
    <t>スーパーリ－グ 　　                  　　　 第１０回大会  　　　        　Ｄブロック     　　              ２０１７</t>
    <rPh sb="35" eb="37">
      <t>タイカイ</t>
    </rPh>
    <phoneticPr fontId="1"/>
  </si>
  <si>
    <t>スーパーリ－グ 　　                  　　　 第１０回大会  　　　        　Ｅブロック     　　              ２０１７</t>
    <rPh sb="35" eb="37">
      <t>タイカイ</t>
    </rPh>
    <phoneticPr fontId="1"/>
  </si>
  <si>
    <t>スーパーリ－グ 　　                  　　　 第１０回大会  　　　        　Ｆブロック     　　              ２０１７</t>
    <rPh sb="35" eb="37">
      <t>タイカイ</t>
    </rPh>
    <phoneticPr fontId="1"/>
  </si>
  <si>
    <t>スーパーリ－グ 　　                  　　　 第１０回大会  　　　        　Ｇブロック     　　              ２０１７</t>
    <rPh sb="35" eb="37">
      <t>タイカイ</t>
    </rPh>
    <phoneticPr fontId="1"/>
  </si>
  <si>
    <t>スーパーリ－グ 　　                  　　　 第１０回大会  　　　        　Ｈブロック     　　              ２０１７</t>
    <rPh sb="35" eb="37">
      <t>タイカイ</t>
    </rPh>
    <phoneticPr fontId="1"/>
  </si>
  <si>
    <t>スーパーリ－グ 　　                  　　　 第１０回大会  　　　        　Ｉブロック     　　              ２０１７</t>
    <rPh sb="35" eb="37">
      <t>タイカイ</t>
    </rPh>
    <phoneticPr fontId="1"/>
  </si>
  <si>
    <t>スーパーリ－グ 　　                  　　　 第１０回大会  　　　        　Ｊブロック     　　              ２０１７</t>
    <rPh sb="35" eb="37">
      <t>タイカイ</t>
    </rPh>
    <phoneticPr fontId="1"/>
  </si>
  <si>
    <t>スーパーリ－グ 　　                  　　　 第１０回大会  　　　        　Ｋブロック     　　              ２０１７</t>
    <rPh sb="35" eb="37">
      <t>タイカイ</t>
    </rPh>
    <phoneticPr fontId="1"/>
  </si>
  <si>
    <t xml:space="preserve">２０２３年 </t>
  </si>
  <si>
    <t>スーパーリ－グ 　　                  　　　 第１７回大会  　　　        　Aブロック     　　              ２０２３</t>
  </si>
  <si>
    <t>スーパーリ－グ 　　                  　　　 第１７回大会  　　　        　Ｂブロック     　　              ２０２３</t>
  </si>
  <si>
    <t>スーパーリ－グ 　　                  　　　 第１７回大会  　　　        　Ｃブロック     　　              ２０２３</t>
  </si>
  <si>
    <t>スーパーリ－グ 　　                  　　　 第１７回大会  　　　        　Ｄブロック     　　              ２０２３</t>
  </si>
  <si>
    <t>スーパーリ－グ 　　                  　　　 第１７回大会  　　　        　Ｅブロック     　　              ２０２３</t>
  </si>
  <si>
    <t>スーパーリ－グ 　　                  　　　 第１７回大会  　　　        　Ｆブロック     　　              ２０２３</t>
  </si>
  <si>
    <t>スーパーリ－グ 　　                  　　　 第１７回大会  　　　        　Ｇブロック     　　              ２０２３</t>
  </si>
  <si>
    <t>スーパーリ－グ 　　                  　　　 第１７回大会  　　　        　Ｈブロック     　　              ２０２３</t>
  </si>
  <si>
    <t>スーパーリ－グ 　　                  　　　 第１７回大会  　　　        　Ｉブロック     　　   　           ２０２３</t>
  </si>
  <si>
    <t>スーパーリ－グ 　　                  　　　 第１７回大会  　　　        　Ｊブロック     　　              ２０２３</t>
  </si>
  <si>
    <t>スーパーリ－グ 　　                  　　　 第１７回大会  　　　        　Ｋブロック     　　              ２０２３</t>
  </si>
  <si>
    <t>スーパーリ－グ 　　                  　　　 第１７回大会  　　　        　Ｌブロック     　　              ２０２３</t>
  </si>
  <si>
    <t>スーパーリ－グ 　　                  　　　 第１７回大会  　　　        　Ｍブロック     　　              ２０２３</t>
  </si>
  <si>
    <t>スーパーリ－グ 　　                  　　　 第１７回大会  　　　        　Ｎブロック     　　              ２０２３</t>
    <phoneticPr fontId="1"/>
  </si>
  <si>
    <t>2023/2/25</t>
    <phoneticPr fontId="1"/>
  </si>
  <si>
    <t>Ｎ</t>
  </si>
  <si>
    <t>N</t>
    <phoneticPr fontId="1"/>
  </si>
  <si>
    <t>品川ドリームキッズ</t>
    <rPh sb="0" eb="2">
      <t>シナガワ</t>
    </rPh>
    <phoneticPr fontId="1"/>
  </si>
  <si>
    <t>ジュニアヤンガース</t>
  </si>
  <si>
    <t>扇ターキーズ</t>
  </si>
  <si>
    <t>竹仲</t>
  </si>
  <si>
    <t>Ix</t>
    <phoneticPr fontId="1"/>
  </si>
  <si>
    <t>荒川コンドル</t>
  </si>
  <si>
    <t>中板橋ボーイズ</t>
  </si>
  <si>
    <t>向陽台スターキッズ</t>
  </si>
  <si>
    <t>葛西ファイターズ</t>
  </si>
  <si>
    <t>興宮ファイターズ</t>
  </si>
  <si>
    <t>松島ファルコンズ</t>
  </si>
  <si>
    <t>南篠崎ランチャーズ</t>
  </si>
  <si>
    <t>本一色イーグルス</t>
  </si>
  <si>
    <t>雷サンダース</t>
  </si>
  <si>
    <t>球友ジュニアーズ</t>
  </si>
  <si>
    <t>池雪ジュニアストロング</t>
  </si>
  <si>
    <t>馬込ジャガース</t>
  </si>
  <si>
    <t>糀谷イーグルス</t>
  </si>
  <si>
    <t>金町ジャイアンツ</t>
  </si>
  <si>
    <t>城北メッツ</t>
  </si>
  <si>
    <t>Nx</t>
    <phoneticPr fontId="1"/>
  </si>
  <si>
    <t>ニュー愛宕</t>
  </si>
  <si>
    <t>越中島ブレーブス</t>
  </si>
  <si>
    <t>亀戸合同</t>
  </si>
  <si>
    <t>元加賀</t>
  </si>
  <si>
    <t>江東ジョーズ</t>
  </si>
  <si>
    <t>江東ファイターズ</t>
  </si>
  <si>
    <t>深川ライナーズ</t>
  </si>
  <si>
    <t>深川レッドソックス</t>
  </si>
  <si>
    <t>浅草ベースボールクラブ</t>
  </si>
  <si>
    <t>大島タイガース</t>
  </si>
  <si>
    <t>東雲メッツ</t>
  </si>
  <si>
    <t>東王ジュニア</t>
  </si>
  <si>
    <t>旗の台クラブ</t>
  </si>
  <si>
    <t>元芝ハヤブサ</t>
  </si>
  <si>
    <t>御殿山ファイターズ</t>
  </si>
  <si>
    <t>品川ブルーレーシング</t>
  </si>
  <si>
    <t>品川レインボーズ</t>
  </si>
  <si>
    <t>若羽クラブ</t>
  </si>
  <si>
    <t>渋谷レッドソックス</t>
  </si>
  <si>
    <t>初台ビクトリー</t>
  </si>
  <si>
    <t>富ヶ谷ノーティーボーイズ</t>
  </si>
  <si>
    <t>いちがやチーターズ</t>
  </si>
  <si>
    <t>新宿ドリーム</t>
  </si>
  <si>
    <t>淀四ライオンズ</t>
  </si>
  <si>
    <t>落一アポロ</t>
  </si>
  <si>
    <t>落合コメッツ</t>
  </si>
  <si>
    <t>高井戸東少年野球クラブ</t>
  </si>
  <si>
    <t>桃五少年野球クラブ</t>
  </si>
  <si>
    <t>堀小スワローズ</t>
  </si>
  <si>
    <r>
      <rPr>
        <sz val="9"/>
        <color theme="1"/>
        <rFont val="Meiryo UI"/>
        <family val="3"/>
        <charset val="128"/>
      </rPr>
      <t>久我山イーグルス</t>
    </r>
    <rPh sb="0" eb="3">
      <t>クガヤマ</t>
    </rPh>
    <phoneticPr fontId="3"/>
  </si>
  <si>
    <t>サンダースターズ</t>
  </si>
  <si>
    <t>KCレッドジャッカル</t>
  </si>
  <si>
    <t>山野レッドイーグルス</t>
  </si>
  <si>
    <t>船橋フェニックス</t>
  </si>
  <si>
    <t>リトルロジャース</t>
  </si>
  <si>
    <t>月島ライオンズ</t>
  </si>
  <si>
    <t>勝どきドリームNH</t>
  </si>
  <si>
    <t>晴海アポローズ</t>
  </si>
  <si>
    <t xml:space="preserve">中央バンディーズ </t>
  </si>
  <si>
    <t>中央フェニックス</t>
  </si>
  <si>
    <t>日本橋ファイターズ</t>
  </si>
  <si>
    <t>調布メンパース</t>
  </si>
  <si>
    <t>麹町ドリームス</t>
  </si>
  <si>
    <t>駒込ベアーズ</t>
  </si>
  <si>
    <t>大塚スネイクス</t>
  </si>
  <si>
    <t>豊島ブレイズ</t>
  </si>
  <si>
    <t>コンバッツ</t>
  </si>
  <si>
    <t>練馬ペガサス</t>
  </si>
  <si>
    <t>Kx</t>
    <phoneticPr fontId="1"/>
  </si>
  <si>
    <t>菊坂ファイヤーズ</t>
  </si>
  <si>
    <t>駒込チャイルド</t>
  </si>
  <si>
    <t>文京パワーズ</t>
  </si>
  <si>
    <t>礫川</t>
  </si>
  <si>
    <t>茗荷谷クラブ</t>
  </si>
  <si>
    <t>港南メッツ</t>
  </si>
  <si>
    <t>高輪クラブ</t>
  </si>
  <si>
    <t>高輪台ファイターズ</t>
  </si>
  <si>
    <t>本村クラブ</t>
  </si>
  <si>
    <t>麻布キッズ</t>
  </si>
  <si>
    <t>東山エイターズ</t>
  </si>
  <si>
    <t>不動パイレーツ</t>
  </si>
  <si>
    <t>Nブロック長</t>
    <rPh sb="5" eb="6">
      <t>チョウ</t>
    </rPh>
    <phoneticPr fontId="1"/>
  </si>
  <si>
    <t>足立区</t>
    <rPh sb="0" eb="2">
      <t>アダチ</t>
    </rPh>
    <rPh sb="2" eb="3">
      <t>ク</t>
    </rPh>
    <phoneticPr fontId="1"/>
  </si>
  <si>
    <t>新宿区</t>
    <rPh sb="0" eb="2">
      <t>シンジュク</t>
    </rPh>
    <rPh sb="2" eb="3">
      <t>ク</t>
    </rPh>
    <phoneticPr fontId="1"/>
  </si>
  <si>
    <t>稲城市</t>
    <rPh sb="0" eb="3">
      <t>イナギシ</t>
    </rPh>
    <phoneticPr fontId="1"/>
  </si>
  <si>
    <t>●</t>
    <phoneticPr fontId="1"/>
  </si>
  <si>
    <t>板橋区</t>
    <rPh sb="0" eb="2">
      <t>イタバシ</t>
    </rPh>
    <rPh sb="2" eb="3">
      <t>ク</t>
    </rPh>
    <phoneticPr fontId="1"/>
  </si>
  <si>
    <r>
      <rPr>
        <sz val="16"/>
        <color theme="1"/>
        <rFont val="ＭＳ Ｐ明朝"/>
        <family val="1"/>
        <charset val="128"/>
      </rPr>
      <t>久我山イーグルス</t>
    </r>
    <rPh sb="0" eb="3">
      <t>クガヤマ</t>
    </rPh>
    <phoneticPr fontId="3"/>
  </si>
  <si>
    <t>調布市</t>
    <rPh sb="0" eb="3">
      <t>チョウフシ</t>
    </rPh>
    <phoneticPr fontId="1"/>
  </si>
  <si>
    <t>中野区</t>
    <rPh sb="0" eb="3">
      <t>ナカノク</t>
    </rPh>
    <phoneticPr fontId="1"/>
  </si>
  <si>
    <t>●足立Ｉ以外を入れる</t>
    <rPh sb="1" eb="3">
      <t>アダチ</t>
    </rPh>
    <phoneticPr fontId="1"/>
  </si>
  <si>
    <t>◎足立Ｉを入れる</t>
    <rPh sb="1" eb="3">
      <t>アダチ</t>
    </rPh>
    <rPh sb="5" eb="6">
      <t>イ</t>
    </rPh>
    <phoneticPr fontId="1"/>
  </si>
  <si>
    <t>●荒川Ｈ、大田Ｌ以外を入れる</t>
    <rPh sb="1" eb="3">
      <t>アラカワ</t>
    </rPh>
    <rPh sb="5" eb="7">
      <t>オオタ</t>
    </rPh>
    <rPh sb="8" eb="10">
      <t>イガイ</t>
    </rPh>
    <phoneticPr fontId="1"/>
  </si>
  <si>
    <t>◎大田Ｌを入れる</t>
    <rPh sb="1" eb="3">
      <t>オオタ</t>
    </rPh>
    <rPh sb="5" eb="6">
      <t>イ</t>
    </rPh>
    <phoneticPr fontId="1"/>
  </si>
  <si>
    <t>◎荒川Ｈを入れる</t>
    <rPh sb="1" eb="3">
      <t>アラカワ</t>
    </rPh>
    <rPh sb="5" eb="6">
      <t>イ</t>
    </rPh>
    <phoneticPr fontId="1"/>
  </si>
  <si>
    <t>●北Ｎ、文京Ｇ、葛飾Ｂ以外を入れる</t>
    <rPh sb="1" eb="2">
      <t>キタ</t>
    </rPh>
    <rPh sb="4" eb="6">
      <t>ブンキョウ</t>
    </rPh>
    <rPh sb="8" eb="10">
      <t>カツシカ</t>
    </rPh>
    <rPh sb="11" eb="13">
      <t>イガイ</t>
    </rPh>
    <phoneticPr fontId="1"/>
  </si>
  <si>
    <t>◎北Ｎを入れる</t>
    <rPh sb="1" eb="2">
      <t>キタ</t>
    </rPh>
    <rPh sb="4" eb="5">
      <t>イ</t>
    </rPh>
    <phoneticPr fontId="1"/>
  </si>
  <si>
    <t>◎文京Ｇを入れる</t>
    <rPh sb="1" eb="3">
      <t>ブンキョウ</t>
    </rPh>
    <rPh sb="5" eb="6">
      <t>イ</t>
    </rPh>
    <phoneticPr fontId="1"/>
  </si>
  <si>
    <t>◎葛飾Ｂを入れる</t>
    <rPh sb="1" eb="3">
      <t>カツシカ</t>
    </rPh>
    <rPh sb="5" eb="6">
      <t>イ</t>
    </rPh>
    <phoneticPr fontId="1"/>
  </si>
  <si>
    <t>◎板橋Ｃを入れる</t>
    <rPh sb="1" eb="3">
      <t>イタバシ</t>
    </rPh>
    <rPh sb="5" eb="6">
      <t>イ</t>
    </rPh>
    <phoneticPr fontId="1"/>
  </si>
  <si>
    <t>●品川Ｄ、港Ｅ、板橋Ｃ以外を入れる</t>
    <rPh sb="1" eb="3">
      <t>シナガワ</t>
    </rPh>
    <rPh sb="5" eb="6">
      <t>ミナト</t>
    </rPh>
    <rPh sb="8" eb="10">
      <t>イタバシ</t>
    </rPh>
    <rPh sb="11" eb="13">
      <t>イガイ</t>
    </rPh>
    <phoneticPr fontId="1"/>
  </si>
  <si>
    <t>◎品川Ｄを入れる</t>
    <rPh sb="1" eb="3">
      <t>シナガワ</t>
    </rPh>
    <rPh sb="5" eb="6">
      <t>イ</t>
    </rPh>
    <phoneticPr fontId="1"/>
  </si>
  <si>
    <t>◎港Ｅを入れる</t>
    <rPh sb="1" eb="2">
      <t>ミナト</t>
    </rPh>
    <rPh sb="4" eb="5">
      <t>イ</t>
    </rPh>
    <phoneticPr fontId="1"/>
  </si>
  <si>
    <t>●杉並Ｍ、江戸川Ｊ以外を入れる</t>
    <rPh sb="1" eb="3">
      <t>スギナミ</t>
    </rPh>
    <rPh sb="5" eb="8">
      <t>エドガワ</t>
    </rPh>
    <rPh sb="9" eb="11">
      <t>イガイ</t>
    </rPh>
    <phoneticPr fontId="1"/>
  </si>
  <si>
    <t>◎杉並Ｍを入れる</t>
    <rPh sb="1" eb="3">
      <t>スギナミ</t>
    </rPh>
    <rPh sb="5" eb="6">
      <t>イ</t>
    </rPh>
    <phoneticPr fontId="1"/>
  </si>
  <si>
    <t>◎江戸川Ｊを入れる</t>
    <rPh sb="1" eb="4">
      <t>エドガワ</t>
    </rPh>
    <rPh sb="6" eb="7">
      <t>イ</t>
    </rPh>
    <phoneticPr fontId="1"/>
  </si>
  <si>
    <t>●練馬Ｋ、中央Ａ以外を入れる</t>
    <rPh sb="1" eb="3">
      <t>ネリマ</t>
    </rPh>
    <rPh sb="5" eb="7">
      <t>チュウオウ</t>
    </rPh>
    <rPh sb="8" eb="10">
      <t>イガイ</t>
    </rPh>
    <phoneticPr fontId="1"/>
  </si>
  <si>
    <t>◎練馬Ｋを入れる</t>
    <rPh sb="1" eb="3">
      <t>ネリマ</t>
    </rPh>
    <rPh sb="5" eb="6">
      <t>イ</t>
    </rPh>
    <phoneticPr fontId="1"/>
  </si>
  <si>
    <t>◎中央Ａを入れる</t>
    <rPh sb="1" eb="3">
      <t>チュウオウ</t>
    </rPh>
    <rPh sb="5" eb="6">
      <t>イ</t>
    </rPh>
    <phoneticPr fontId="1"/>
  </si>
  <si>
    <t>勝どきドリームN</t>
    <phoneticPr fontId="1"/>
  </si>
  <si>
    <t>○</t>
    <phoneticPr fontId="1"/>
  </si>
  <si>
    <t>△</t>
    <phoneticPr fontId="1"/>
  </si>
  <si>
    <t>残り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</si>
</sst>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sz val="9"/>
      <name val="Meiryo UI"/>
      <family val="3"/>
      <charset val="128"/>
    </font>
    <font>
      <sz val="9"/>
      <name val="ＭＳ Ｐ明朝"/>
      <family val="1"/>
      <charset val="128"/>
    </font>
    <font>
      <sz val="9"/>
      <color theme="1"/>
      <name val="Meiryo UI"/>
      <family val="3"/>
      <charset val="128"/>
    </font>
    <font>
      <sz val="16"/>
      <color theme="1"/>
      <name val="ＭＳ Ｐ明朝"/>
      <family val="1"/>
      <charset val="128"/>
    </font>
    <font>
      <b/>
      <sz val="12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12" xfId="0" quotePrefix="1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distributed" vertical="center"/>
    </xf>
    <xf numFmtId="0" fontId="0" fillId="0" borderId="0" xfId="0" quotePrefix="1"/>
    <xf numFmtId="0" fontId="2" fillId="0" borderId="0" xfId="0" applyFont="1"/>
    <xf numFmtId="0" fontId="3" fillId="0" borderId="13" xfId="0" quotePrefix="1" applyFont="1" applyBorder="1" applyAlignment="1">
      <alignment horizontal="center" vertical="justify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/>
    </xf>
    <xf numFmtId="0" fontId="24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/>
    </xf>
    <xf numFmtId="0" fontId="24" fillId="0" borderId="0" xfId="0" applyFont="1" applyAlignment="1">
      <alignment horizontal="distributed"/>
    </xf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center"/>
    </xf>
    <xf numFmtId="176" fontId="3" fillId="0" borderId="21" xfId="0" quotePrefix="1" applyNumberFormat="1" applyFont="1" applyBorder="1" applyAlignment="1">
      <alignment horizontal="center" vertical="center"/>
    </xf>
    <xf numFmtId="176" fontId="3" fillId="0" borderId="20" xfId="0" quotePrefix="1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176" fontId="3" fillId="0" borderId="0" xfId="0" quotePrefix="1" applyNumberFormat="1" applyFont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3" fillId="0" borderId="0" xfId="0" applyNumberFormat="1" applyFont="1"/>
    <xf numFmtId="176" fontId="30" fillId="0" borderId="0" xfId="0" quotePrefix="1" applyNumberFormat="1" applyFont="1" applyAlignment="1">
      <alignment horizontal="center" vertical="center"/>
    </xf>
    <xf numFmtId="176" fontId="30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3" fillId="0" borderId="16" xfId="0" quotePrefix="1" applyNumberFormat="1" applyFont="1" applyBorder="1" applyAlignment="1">
      <alignment horizontal="center" vertical="center"/>
    </xf>
    <xf numFmtId="176" fontId="3" fillId="0" borderId="18" xfId="0" quotePrefix="1" applyNumberFormat="1" applyFont="1" applyBorder="1" applyAlignment="1">
      <alignment horizontal="center" vertical="center"/>
    </xf>
    <xf numFmtId="176" fontId="3" fillId="0" borderId="21" xfId="0" quotePrefix="1" applyNumberFormat="1" applyFont="1" applyBorder="1" applyAlignment="1">
      <alignment horizontal="center" vertical="center"/>
    </xf>
    <xf numFmtId="176" fontId="3" fillId="0" borderId="20" xfId="0" quotePrefix="1" applyNumberFormat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distributed" textRotation="255" shrinkToFit="1"/>
    </xf>
    <xf numFmtId="0" fontId="3" fillId="0" borderId="22" xfId="0" quotePrefix="1" applyFont="1" applyBorder="1" applyAlignment="1">
      <alignment horizontal="center" vertical="distributed" textRotation="255" shrinkToFit="1"/>
    </xf>
    <xf numFmtId="0" fontId="3" fillId="0" borderId="14" xfId="0" quotePrefix="1" applyFont="1" applyBorder="1" applyAlignment="1">
      <alignment horizontal="center" vertical="distributed" textRotation="255" shrinkToFit="1"/>
    </xf>
    <xf numFmtId="0" fontId="3" fillId="0" borderId="21" xfId="0" quotePrefix="1" applyFont="1" applyBorder="1" applyAlignment="1">
      <alignment horizontal="distributed" vertical="center"/>
    </xf>
    <xf numFmtId="0" fontId="3" fillId="0" borderId="20" xfId="0" quotePrefix="1" applyFont="1" applyBorder="1" applyAlignment="1">
      <alignment horizontal="distributed" vertical="center"/>
    </xf>
    <xf numFmtId="0" fontId="26" fillId="0" borderId="0" xfId="0" applyFont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68"/>
  <sheetViews>
    <sheetView tabSelected="1" topLeftCell="A256" zoomScaleNormal="100" workbookViewId="0">
      <selection activeCell="E9" sqref="E9"/>
    </sheetView>
  </sheetViews>
  <sheetFormatPr defaultColWidth="9" defaultRowHeight="13" x14ac:dyDescent="0.2"/>
  <cols>
    <col min="1" max="1" width="4.7265625" style="2" bestFit="1" customWidth="1"/>
    <col min="2" max="2" width="18.6328125" style="2" customWidth="1"/>
    <col min="3" max="3" width="3.08984375" style="2" customWidth="1"/>
    <col min="4" max="4" width="1.6328125" style="2" customWidth="1"/>
    <col min="5" max="6" width="3.08984375" style="2" customWidth="1"/>
    <col min="7" max="7" width="1.6328125" style="2" customWidth="1"/>
    <col min="8" max="9" width="3.08984375" style="2" customWidth="1"/>
    <col min="10" max="10" width="1.6328125" style="2" customWidth="1"/>
    <col min="11" max="12" width="3.08984375" style="2" customWidth="1"/>
    <col min="13" max="13" width="1.6328125" style="2" customWidth="1"/>
    <col min="14" max="15" width="3.08984375" style="2" customWidth="1"/>
    <col min="16" max="16" width="1.6328125" style="2" customWidth="1"/>
    <col min="17" max="18" width="3.08984375" style="2" customWidth="1"/>
    <col min="19" max="19" width="1.6328125" style="2" customWidth="1"/>
    <col min="20" max="21" width="3.08984375" style="2" customWidth="1"/>
    <col min="22" max="22" width="1.6328125" style="2" customWidth="1"/>
    <col min="23" max="24" width="3.08984375" style="2" customWidth="1"/>
    <col min="25" max="25" width="1.6328125" style="2" customWidth="1"/>
    <col min="26" max="26" width="3.08984375" style="2" customWidth="1"/>
    <col min="27" max="28" width="6.90625" style="2" bestFit="1" customWidth="1"/>
    <col min="29" max="30" width="5.6328125" style="2" customWidth="1"/>
    <col min="31" max="32" width="8.36328125" style="2" bestFit="1" customWidth="1"/>
    <col min="33" max="33" width="6" style="2" hidden="1" customWidth="1"/>
    <col min="34" max="34" width="6.90625" style="2" bestFit="1" customWidth="1"/>
    <col min="35" max="16384" width="9" style="2"/>
  </cols>
  <sheetData>
    <row r="1" spans="1:34" x14ac:dyDescent="0.2">
      <c r="B1" s="5" t="str">
        <f>+データ１!$B$2</f>
        <v>2023/2/25</v>
      </c>
      <c r="C1" s="4" t="str">
        <f>+データ１!$B$4</f>
        <v xml:space="preserve">２０２３年 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4" ht="100" customHeight="1" x14ac:dyDescent="0.2">
      <c r="B2" s="11" t="str">
        <f>+データ１!B6</f>
        <v>スーパーリ－グ 　　                  　　　 第１７回大会  　　　        　Aブロック     　　              ２０２３</v>
      </c>
      <c r="C2" s="67" t="str">
        <f>+IF(B3="","",+B3)</f>
        <v>有馬スワローズ</v>
      </c>
      <c r="D2" s="68"/>
      <c r="E2" s="69"/>
      <c r="F2" s="67" t="str">
        <f>+IF(B5="","",+B5)</f>
        <v>麹町ドリームス</v>
      </c>
      <c r="G2" s="68"/>
      <c r="H2" s="69"/>
      <c r="I2" s="67" t="str">
        <f>+IF(B7="","",+B7)</f>
        <v>山野レッドイーグルス</v>
      </c>
      <c r="J2" s="68"/>
      <c r="K2" s="69"/>
      <c r="L2" s="67" t="str">
        <f>+IF(B9="","",+B9)</f>
        <v>リトルジャイアンツ</v>
      </c>
      <c r="M2" s="68"/>
      <c r="N2" s="69"/>
      <c r="O2" s="67" t="str">
        <f>+IF(B11="","",+B11)</f>
        <v>大島タイガース</v>
      </c>
      <c r="P2" s="68"/>
      <c r="Q2" s="69"/>
      <c r="R2" s="67" t="str">
        <f>+IF(B13="","",+B13)</f>
        <v>麻布キッズ</v>
      </c>
      <c r="S2" s="68"/>
      <c r="T2" s="69"/>
      <c r="U2" s="67" t="str">
        <f>+IF(B15="","",+B15)</f>
        <v>葛西ファイターズ</v>
      </c>
      <c r="V2" s="68"/>
      <c r="W2" s="69"/>
      <c r="X2" s="67" t="str">
        <f>+IF(B17="","",+B17)</f>
        <v>コンバッツ</v>
      </c>
      <c r="Y2" s="68"/>
      <c r="Z2" s="69"/>
      <c r="AA2" s="12" t="s">
        <v>0</v>
      </c>
      <c r="AB2" s="8" t="s">
        <v>1</v>
      </c>
      <c r="AC2" s="8" t="s">
        <v>2</v>
      </c>
      <c r="AD2" s="6" t="s">
        <v>6</v>
      </c>
      <c r="AE2" s="7" t="s">
        <v>8</v>
      </c>
      <c r="AF2" s="7" t="s">
        <v>9</v>
      </c>
      <c r="AG2" s="7" t="s">
        <v>33</v>
      </c>
      <c r="AH2" s="6" t="s">
        <v>7</v>
      </c>
    </row>
    <row r="3" spans="1:34" ht="13" customHeight="1" x14ac:dyDescent="0.2">
      <c r="A3" s="54">
        <v>1</v>
      </c>
      <c r="B3" s="55" t="str">
        <f>IF(データ２!B2="","",VLOOKUP(A3,データ２!$A$2:$B$224,2))</f>
        <v>有馬スワローズ</v>
      </c>
      <c r="C3" s="57" t="s">
        <v>11</v>
      </c>
      <c r="D3" s="58"/>
      <c r="E3" s="59"/>
      <c r="F3" s="32"/>
      <c r="G3" s="33"/>
      <c r="H3" s="34"/>
      <c r="I3" s="38"/>
      <c r="J3" s="39"/>
      <c r="K3" s="40"/>
      <c r="L3" s="13" t="s">
        <v>13</v>
      </c>
      <c r="M3" s="14" t="s">
        <v>12</v>
      </c>
      <c r="N3" s="15">
        <v>3</v>
      </c>
      <c r="O3" s="13" t="s">
        <v>13</v>
      </c>
      <c r="P3" s="14" t="s">
        <v>12</v>
      </c>
      <c r="Q3" s="15">
        <v>4</v>
      </c>
      <c r="R3" s="13" t="s">
        <v>13</v>
      </c>
      <c r="S3" s="14" t="s">
        <v>12</v>
      </c>
      <c r="T3" s="15">
        <v>5</v>
      </c>
      <c r="U3" s="38"/>
      <c r="V3" s="39"/>
      <c r="W3" s="40"/>
      <c r="X3" s="13" t="s">
        <v>13</v>
      </c>
      <c r="Y3" s="14" t="s">
        <v>12</v>
      </c>
      <c r="Z3" s="15">
        <v>7</v>
      </c>
      <c r="AA3" s="63">
        <f>COUNTIF(C3:Z4,"○")</f>
        <v>1</v>
      </c>
      <c r="AB3" s="65">
        <f>COUNTIF(C3:Z4,"●")</f>
        <v>2</v>
      </c>
      <c r="AC3" s="65">
        <f>COUNTIF(C3:Z4,"△")</f>
        <v>0</v>
      </c>
      <c r="AD3" s="65">
        <f t="shared" ref="AD3" si="0">+AA3*3+AC3*1</f>
        <v>3</v>
      </c>
      <c r="AE3" s="65">
        <f>+H4+K4+N4+Q4+T4+W4+Z4</f>
        <v>28</v>
      </c>
      <c r="AF3" s="65">
        <f>+F4+I4+L4+O4+R4+U4+X4</f>
        <v>15</v>
      </c>
      <c r="AG3" s="65">
        <f>+RANK(AD3,$AD$3:$AD$18,0)*100+RANK(AE3,$AE$3:$AE$18,1)*10+RANK(AF3,$AF$3:$AF$18,0)</f>
        <v>383</v>
      </c>
      <c r="AH3" s="65">
        <f>+RANK(AG3,$AG$3:$AG$18,1)</f>
        <v>3</v>
      </c>
    </row>
    <row r="4" spans="1:34" ht="13" customHeight="1" x14ac:dyDescent="0.2">
      <c r="A4" s="54"/>
      <c r="B4" s="56"/>
      <c r="C4" s="60"/>
      <c r="D4" s="61"/>
      <c r="E4" s="62"/>
      <c r="F4" s="35">
        <v>6</v>
      </c>
      <c r="G4" s="36" t="s">
        <v>277</v>
      </c>
      <c r="H4" s="37">
        <v>1</v>
      </c>
      <c r="I4" s="41">
        <v>6</v>
      </c>
      <c r="J4" s="42" t="s">
        <v>252</v>
      </c>
      <c r="K4" s="43">
        <v>15</v>
      </c>
      <c r="L4" s="16"/>
      <c r="M4" s="17" t="s">
        <v>12</v>
      </c>
      <c r="N4" s="18"/>
      <c r="O4" s="16"/>
      <c r="P4" s="17" t="s">
        <v>12</v>
      </c>
      <c r="Q4" s="18"/>
      <c r="R4" s="16"/>
      <c r="S4" s="17" t="s">
        <v>12</v>
      </c>
      <c r="T4" s="18"/>
      <c r="U4" s="41">
        <v>3</v>
      </c>
      <c r="V4" s="42" t="s">
        <v>252</v>
      </c>
      <c r="W4" s="43">
        <v>12</v>
      </c>
      <c r="X4" s="16"/>
      <c r="Y4" s="17" t="s">
        <v>12</v>
      </c>
      <c r="Z4" s="18"/>
      <c r="AA4" s="64"/>
      <c r="AB4" s="66"/>
      <c r="AC4" s="66"/>
      <c r="AD4" s="66"/>
      <c r="AE4" s="66"/>
      <c r="AF4" s="66"/>
      <c r="AG4" s="66"/>
      <c r="AH4" s="66"/>
    </row>
    <row r="5" spans="1:34" ht="13" customHeight="1" x14ac:dyDescent="0.2">
      <c r="A5" s="54">
        <v>2</v>
      </c>
      <c r="B5" s="55" t="str">
        <f>IF(データ２!B4="","",VLOOKUP(A5,データ２!$A$2:$B$224,2))</f>
        <v>麹町ドリームス</v>
      </c>
      <c r="C5" s="38"/>
      <c r="D5" s="39"/>
      <c r="E5" s="40"/>
      <c r="F5" s="57" t="s">
        <v>11</v>
      </c>
      <c r="G5" s="58"/>
      <c r="H5" s="59"/>
      <c r="I5" s="13" t="s">
        <v>13</v>
      </c>
      <c r="J5" s="14" t="s">
        <v>12</v>
      </c>
      <c r="K5" s="15">
        <v>8</v>
      </c>
      <c r="L5" s="13" t="s">
        <v>13</v>
      </c>
      <c r="M5" s="14" t="s">
        <v>12</v>
      </c>
      <c r="N5" s="15">
        <v>9</v>
      </c>
      <c r="O5" s="13" t="s">
        <v>13</v>
      </c>
      <c r="P5" s="14" t="s">
        <v>12</v>
      </c>
      <c r="Q5" s="15">
        <v>10</v>
      </c>
      <c r="R5" s="13" t="s">
        <v>13</v>
      </c>
      <c r="S5" s="14" t="s">
        <v>12</v>
      </c>
      <c r="T5" s="15">
        <v>11</v>
      </c>
      <c r="U5" s="13" t="s">
        <v>13</v>
      </c>
      <c r="V5" s="14" t="s">
        <v>12</v>
      </c>
      <c r="W5" s="15">
        <v>12</v>
      </c>
      <c r="X5" s="13" t="s">
        <v>13</v>
      </c>
      <c r="Y5" s="14" t="s">
        <v>12</v>
      </c>
      <c r="Z5" s="15">
        <v>13</v>
      </c>
      <c r="AA5" s="63">
        <f>COUNTIF(C5:Z6,"○")</f>
        <v>0</v>
      </c>
      <c r="AB5" s="65">
        <f>COUNTIF(C5:Z6,"●")</f>
        <v>1</v>
      </c>
      <c r="AC5" s="65">
        <f>COUNTIF(C5:Z6,"△")</f>
        <v>0</v>
      </c>
      <c r="AD5" s="65">
        <f t="shared" ref="AD5" si="1">+AA5*3+AC5*1</f>
        <v>0</v>
      </c>
      <c r="AE5" s="65">
        <f>+E6+K6+N6+Q6+T6+W6+Z6</f>
        <v>6</v>
      </c>
      <c r="AF5" s="65">
        <f>+C6+I6+L6+O6+R6+U6+X6</f>
        <v>1</v>
      </c>
      <c r="AG5" s="65">
        <f>+RANK(AD5,$AD$3:$AD$18,0)*100+RANK(AE5,$AE$3:$AE$18,1)*10+RANK(AF5,$AF$3:$AF$18,0)</f>
        <v>436</v>
      </c>
      <c r="AH5" s="65">
        <f>+RANK(AG5,$AG$3:$AG$18,1)</f>
        <v>6</v>
      </c>
    </row>
    <row r="6" spans="1:34" ht="13" customHeight="1" x14ac:dyDescent="0.2">
      <c r="A6" s="54"/>
      <c r="B6" s="56"/>
      <c r="C6" s="41">
        <v>1</v>
      </c>
      <c r="D6" s="42" t="s">
        <v>252</v>
      </c>
      <c r="E6" s="43">
        <v>6</v>
      </c>
      <c r="F6" s="60"/>
      <c r="G6" s="61"/>
      <c r="H6" s="62"/>
      <c r="I6" s="16"/>
      <c r="J6" s="17" t="s">
        <v>12</v>
      </c>
      <c r="K6" s="18"/>
      <c r="L6" s="16"/>
      <c r="M6" s="17" t="s">
        <v>12</v>
      </c>
      <c r="N6" s="18"/>
      <c r="O6" s="16"/>
      <c r="P6" s="17" t="s">
        <v>12</v>
      </c>
      <c r="Q6" s="18"/>
      <c r="R6" s="16"/>
      <c r="S6" s="17" t="s">
        <v>12</v>
      </c>
      <c r="T6" s="18"/>
      <c r="U6" s="16"/>
      <c r="V6" s="17" t="s">
        <v>12</v>
      </c>
      <c r="W6" s="18"/>
      <c r="X6" s="16"/>
      <c r="Y6" s="17" t="s">
        <v>12</v>
      </c>
      <c r="Z6" s="18"/>
      <c r="AA6" s="64"/>
      <c r="AB6" s="66"/>
      <c r="AC6" s="66"/>
      <c r="AD6" s="66"/>
      <c r="AE6" s="66"/>
      <c r="AF6" s="66"/>
      <c r="AG6" s="66"/>
      <c r="AH6" s="66"/>
    </row>
    <row r="7" spans="1:34" ht="13" customHeight="1" x14ac:dyDescent="0.2">
      <c r="A7" s="54">
        <v>3</v>
      </c>
      <c r="B7" s="55" t="str">
        <f>IF(データ２!B6="","",VLOOKUP(A7,データ２!$A$2:$B$224,2))</f>
        <v>山野レッドイーグルス</v>
      </c>
      <c r="C7" s="32"/>
      <c r="D7" s="33"/>
      <c r="E7" s="34"/>
      <c r="F7" s="13" t="s">
        <v>13</v>
      </c>
      <c r="G7" s="14" t="s">
        <v>12</v>
      </c>
      <c r="H7" s="15">
        <v>8</v>
      </c>
      <c r="I7" s="57" t="s">
        <v>11</v>
      </c>
      <c r="J7" s="58"/>
      <c r="K7" s="59"/>
      <c r="L7" s="32"/>
      <c r="M7" s="33"/>
      <c r="N7" s="34"/>
      <c r="O7" s="13" t="s">
        <v>13</v>
      </c>
      <c r="P7" s="14" t="s">
        <v>12</v>
      </c>
      <c r="Q7" s="15">
        <v>15</v>
      </c>
      <c r="R7" s="13" t="s">
        <v>13</v>
      </c>
      <c r="S7" s="14" t="s">
        <v>12</v>
      </c>
      <c r="T7" s="15">
        <v>16</v>
      </c>
      <c r="U7" s="38"/>
      <c r="V7" s="39"/>
      <c r="W7" s="40"/>
      <c r="X7" s="32"/>
      <c r="Y7" s="33"/>
      <c r="Z7" s="34"/>
      <c r="AA7" s="63">
        <f>COUNTIF(C7:Z8,"○")</f>
        <v>3</v>
      </c>
      <c r="AB7" s="65">
        <f>COUNTIF(C7:Z8,"●")</f>
        <v>1</v>
      </c>
      <c r="AC7" s="65">
        <f>COUNTIF(C7:Z8,"△")</f>
        <v>0</v>
      </c>
      <c r="AD7" s="65">
        <f t="shared" ref="AD7" si="2">+AA7*3+AC7*1</f>
        <v>9</v>
      </c>
      <c r="AE7" s="65">
        <f>+E8+H8+N8+Q8+T8+W8+Z8</f>
        <v>18</v>
      </c>
      <c r="AF7" s="65">
        <f>C8+F8+L8+O8+R8+U8+X8</f>
        <v>41</v>
      </c>
      <c r="AG7" s="65">
        <f>+RANK(AD7,$AD$3:$AD$18,0)*100+RANK(AE7,$AE$3:$AE$18,1)*10+RANK(AF7,$AF$3:$AF$18,0)</f>
        <v>161</v>
      </c>
      <c r="AH7" s="65">
        <f>+RANK(AG7,$AG$3:$AG$18,1)</f>
        <v>2</v>
      </c>
    </row>
    <row r="8" spans="1:34" ht="13" customHeight="1" x14ac:dyDescent="0.2">
      <c r="A8" s="54"/>
      <c r="B8" s="56"/>
      <c r="C8" s="35">
        <v>15</v>
      </c>
      <c r="D8" s="36" t="s">
        <v>277</v>
      </c>
      <c r="E8" s="37">
        <v>6</v>
      </c>
      <c r="F8" s="16"/>
      <c r="G8" s="17" t="s">
        <v>12</v>
      </c>
      <c r="H8" s="18"/>
      <c r="I8" s="60"/>
      <c r="J8" s="61"/>
      <c r="K8" s="62"/>
      <c r="L8" s="35">
        <v>16</v>
      </c>
      <c r="M8" s="36" t="s">
        <v>277</v>
      </c>
      <c r="N8" s="37">
        <v>5</v>
      </c>
      <c r="O8" s="16"/>
      <c r="P8" s="17" t="s">
        <v>12</v>
      </c>
      <c r="Q8" s="18"/>
      <c r="R8" s="16"/>
      <c r="S8" s="17" t="s">
        <v>12</v>
      </c>
      <c r="T8" s="18"/>
      <c r="U8" s="41">
        <v>2</v>
      </c>
      <c r="V8" s="42" t="s">
        <v>252</v>
      </c>
      <c r="W8" s="43">
        <v>5</v>
      </c>
      <c r="X8" s="35">
        <v>8</v>
      </c>
      <c r="Y8" s="36" t="s">
        <v>277</v>
      </c>
      <c r="Z8" s="37">
        <v>2</v>
      </c>
      <c r="AA8" s="64"/>
      <c r="AB8" s="66"/>
      <c r="AC8" s="66"/>
      <c r="AD8" s="66"/>
      <c r="AE8" s="66"/>
      <c r="AF8" s="66"/>
      <c r="AG8" s="66"/>
      <c r="AH8" s="66"/>
    </row>
    <row r="9" spans="1:34" ht="13" customHeight="1" x14ac:dyDescent="0.2">
      <c r="A9" s="54">
        <v>4</v>
      </c>
      <c r="B9" s="55" t="str">
        <f>IF(データ２!B8="","",VLOOKUP(A9,データ２!$A$2:$B$224,2))</f>
        <v>リトルジャイアンツ</v>
      </c>
      <c r="C9" s="13" t="s">
        <v>13</v>
      </c>
      <c r="D9" s="14" t="s">
        <v>12</v>
      </c>
      <c r="E9" s="15">
        <v>3</v>
      </c>
      <c r="F9" s="13" t="s">
        <v>13</v>
      </c>
      <c r="G9" s="14" t="s">
        <v>12</v>
      </c>
      <c r="H9" s="15">
        <v>9</v>
      </c>
      <c r="I9" s="38"/>
      <c r="J9" s="39"/>
      <c r="K9" s="40"/>
      <c r="L9" s="57" t="s">
        <v>11</v>
      </c>
      <c r="M9" s="58"/>
      <c r="N9" s="59"/>
      <c r="O9" s="13" t="s">
        <v>13</v>
      </c>
      <c r="P9" s="14" t="s">
        <v>12</v>
      </c>
      <c r="Q9" s="15">
        <v>19</v>
      </c>
      <c r="R9" s="13" t="s">
        <v>13</v>
      </c>
      <c r="S9" s="14" t="s">
        <v>12</v>
      </c>
      <c r="T9" s="15">
        <v>20</v>
      </c>
      <c r="U9" s="13" t="s">
        <v>13</v>
      </c>
      <c r="V9" s="14" t="s">
        <v>12</v>
      </c>
      <c r="W9" s="15">
        <v>21</v>
      </c>
      <c r="X9" s="13" t="s">
        <v>13</v>
      </c>
      <c r="Y9" s="14" t="s">
        <v>12</v>
      </c>
      <c r="Z9" s="15">
        <v>22</v>
      </c>
      <c r="AA9" s="63">
        <f>COUNTIF(C9:Z10,"○")</f>
        <v>0</v>
      </c>
      <c r="AB9" s="65">
        <f>COUNTIF(C9:Z10,"●")</f>
        <v>1</v>
      </c>
      <c r="AC9" s="65">
        <f>COUNTIF(C9:Z10,"△")</f>
        <v>0</v>
      </c>
      <c r="AD9" s="65">
        <f t="shared" ref="AD9" si="3">+AA9*3+AC9*1</f>
        <v>0</v>
      </c>
      <c r="AE9" s="65">
        <f>+E10+H10+K10+Q10+T10+W10+Z10</f>
        <v>16</v>
      </c>
      <c r="AF9" s="65">
        <f>C10+F10+I10+O10+R10+U10+X10</f>
        <v>5</v>
      </c>
      <c r="AG9" s="65">
        <f>+RANK(AD9,$AD$3:$AD$18,0)*100+RANK(AE9,$AE$3:$AE$18,1)*10+RANK(AF9,$AF$3:$AF$18,0)</f>
        <v>454</v>
      </c>
      <c r="AH9" s="65">
        <f>+RANK(AG9,$AG$3:$AG$18,1)</f>
        <v>7</v>
      </c>
    </row>
    <row r="10" spans="1:34" ht="13" customHeight="1" x14ac:dyDescent="0.2">
      <c r="A10" s="54"/>
      <c r="B10" s="56"/>
      <c r="C10" s="16"/>
      <c r="D10" s="17" t="s">
        <v>12</v>
      </c>
      <c r="E10" s="18"/>
      <c r="F10" s="16"/>
      <c r="G10" s="17" t="s">
        <v>12</v>
      </c>
      <c r="H10" s="18"/>
      <c r="I10" s="41">
        <v>5</v>
      </c>
      <c r="J10" s="42" t="s">
        <v>252</v>
      </c>
      <c r="K10" s="43">
        <v>16</v>
      </c>
      <c r="L10" s="60"/>
      <c r="M10" s="61"/>
      <c r="N10" s="62"/>
      <c r="O10" s="16"/>
      <c r="P10" s="17" t="s">
        <v>12</v>
      </c>
      <c r="Q10" s="18"/>
      <c r="R10" s="16"/>
      <c r="S10" s="17" t="s">
        <v>12</v>
      </c>
      <c r="T10" s="18"/>
      <c r="U10" s="16"/>
      <c r="V10" s="17" t="s">
        <v>12</v>
      </c>
      <c r="W10" s="18"/>
      <c r="X10" s="16"/>
      <c r="Y10" s="17" t="s">
        <v>12</v>
      </c>
      <c r="Z10" s="18"/>
      <c r="AA10" s="64"/>
      <c r="AB10" s="66"/>
      <c r="AC10" s="66"/>
      <c r="AD10" s="66"/>
      <c r="AE10" s="66"/>
      <c r="AF10" s="66"/>
      <c r="AG10" s="66"/>
      <c r="AH10" s="66"/>
    </row>
    <row r="11" spans="1:34" ht="13" customHeight="1" x14ac:dyDescent="0.2">
      <c r="A11" s="54">
        <v>5</v>
      </c>
      <c r="B11" s="55" t="str">
        <f>IF(データ２!B10="","",VLOOKUP(A11,データ２!$A$2:$B$224,2))</f>
        <v>大島タイガース</v>
      </c>
      <c r="C11" s="13" t="s">
        <v>13</v>
      </c>
      <c r="D11" s="14" t="s">
        <v>12</v>
      </c>
      <c r="E11" s="15">
        <v>4</v>
      </c>
      <c r="F11" s="13" t="s">
        <v>13</v>
      </c>
      <c r="G11" s="14" t="s">
        <v>12</v>
      </c>
      <c r="H11" s="15">
        <v>10</v>
      </c>
      <c r="I11" s="13" t="s">
        <v>13</v>
      </c>
      <c r="J11" s="14" t="s">
        <v>12</v>
      </c>
      <c r="K11" s="15">
        <v>15</v>
      </c>
      <c r="L11" s="13" t="s">
        <v>13</v>
      </c>
      <c r="M11" s="14" t="s">
        <v>12</v>
      </c>
      <c r="N11" s="15">
        <v>19</v>
      </c>
      <c r="O11" s="57" t="s">
        <v>11</v>
      </c>
      <c r="P11" s="58"/>
      <c r="Q11" s="59"/>
      <c r="R11" s="13" t="s">
        <v>13</v>
      </c>
      <c r="S11" s="14" t="s">
        <v>12</v>
      </c>
      <c r="T11" s="15">
        <v>23</v>
      </c>
      <c r="U11" s="13" t="s">
        <v>13</v>
      </c>
      <c r="V11" s="14" t="s">
        <v>12</v>
      </c>
      <c r="W11" s="15">
        <v>24</v>
      </c>
      <c r="X11" s="13" t="s">
        <v>13</v>
      </c>
      <c r="Y11" s="14" t="s">
        <v>12</v>
      </c>
      <c r="Z11" s="15">
        <v>25</v>
      </c>
      <c r="AA11" s="63">
        <f>COUNTIF(C11:Z12,"○")</f>
        <v>0</v>
      </c>
      <c r="AB11" s="65">
        <f>COUNTIF(C11:Z12,"●")</f>
        <v>0</v>
      </c>
      <c r="AC11" s="65">
        <f>COUNTIF(C11:Z12,"△")</f>
        <v>0</v>
      </c>
      <c r="AD11" s="65">
        <f t="shared" ref="AD11" si="4">+AA11*3+AC11*1</f>
        <v>0</v>
      </c>
      <c r="AE11" s="65">
        <f>+E12+H12+K12+N12+T12+W12+Z12</f>
        <v>0</v>
      </c>
      <c r="AF11" s="65">
        <f>C12+F12+I12+L12+R12+U12+X12+AA12</f>
        <v>0</v>
      </c>
      <c r="AG11" s="65">
        <f>+RANK(AD11,$AD$3:$AD$18,0)*100+RANK(AE11,$AE$3:$AE$18,1)*10+RANK(AF11,$AF$3:$AF$18,0)</f>
        <v>417</v>
      </c>
      <c r="AH11" s="65">
        <f>+RANK(AG11,$AG$3:$AG$18,1)</f>
        <v>4</v>
      </c>
    </row>
    <row r="12" spans="1:34" ht="13" customHeight="1" x14ac:dyDescent="0.2">
      <c r="A12" s="54"/>
      <c r="B12" s="56"/>
      <c r="C12" s="16"/>
      <c r="D12" s="17" t="s">
        <v>12</v>
      </c>
      <c r="E12" s="18"/>
      <c r="F12" s="16"/>
      <c r="G12" s="17" t="s">
        <v>12</v>
      </c>
      <c r="H12" s="18"/>
      <c r="I12" s="16"/>
      <c r="J12" s="17" t="s">
        <v>12</v>
      </c>
      <c r="K12" s="18"/>
      <c r="L12" s="16"/>
      <c r="M12" s="17" t="s">
        <v>12</v>
      </c>
      <c r="N12" s="18"/>
      <c r="O12" s="60"/>
      <c r="P12" s="61"/>
      <c r="Q12" s="62"/>
      <c r="R12" s="16"/>
      <c r="S12" s="17" t="s">
        <v>12</v>
      </c>
      <c r="T12" s="18"/>
      <c r="U12" s="16"/>
      <c r="V12" s="17" t="s">
        <v>12</v>
      </c>
      <c r="W12" s="18"/>
      <c r="X12" s="16"/>
      <c r="Y12" s="17" t="s">
        <v>12</v>
      </c>
      <c r="Z12" s="18"/>
      <c r="AA12" s="64"/>
      <c r="AB12" s="66"/>
      <c r="AC12" s="66"/>
      <c r="AD12" s="66"/>
      <c r="AE12" s="66"/>
      <c r="AF12" s="66"/>
      <c r="AG12" s="66"/>
      <c r="AH12" s="66"/>
    </row>
    <row r="13" spans="1:34" ht="13" customHeight="1" x14ac:dyDescent="0.2">
      <c r="A13" s="54">
        <v>6</v>
      </c>
      <c r="B13" s="55" t="str">
        <f>IF(データ２!B12="","",VLOOKUP(A13,データ２!$A$2:$B$224,2))</f>
        <v>麻布キッズ</v>
      </c>
      <c r="C13" s="13" t="s">
        <v>13</v>
      </c>
      <c r="D13" s="14" t="s">
        <v>12</v>
      </c>
      <c r="E13" s="15">
        <v>5</v>
      </c>
      <c r="F13" s="13" t="s">
        <v>13</v>
      </c>
      <c r="G13" s="14" t="s">
        <v>12</v>
      </c>
      <c r="H13" s="15">
        <v>11</v>
      </c>
      <c r="I13" s="13" t="s">
        <v>13</v>
      </c>
      <c r="J13" s="14" t="s">
        <v>12</v>
      </c>
      <c r="K13" s="15">
        <v>16</v>
      </c>
      <c r="L13" s="13" t="s">
        <v>13</v>
      </c>
      <c r="M13" s="14" t="s">
        <v>12</v>
      </c>
      <c r="N13" s="15">
        <v>20</v>
      </c>
      <c r="O13" s="13" t="s">
        <v>13</v>
      </c>
      <c r="P13" s="14" t="s">
        <v>12</v>
      </c>
      <c r="Q13" s="15">
        <v>23</v>
      </c>
      <c r="R13" s="57" t="s">
        <v>11</v>
      </c>
      <c r="S13" s="58"/>
      <c r="T13" s="59"/>
      <c r="U13" s="13" t="s">
        <v>13</v>
      </c>
      <c r="V13" s="14" t="s">
        <v>12</v>
      </c>
      <c r="W13" s="15">
        <v>26</v>
      </c>
      <c r="X13" s="13" t="s">
        <v>13</v>
      </c>
      <c r="Y13" s="14" t="s">
        <v>12</v>
      </c>
      <c r="Z13" s="15">
        <v>27</v>
      </c>
      <c r="AA13" s="63">
        <f>COUNTIF(C13:Z14,"○")</f>
        <v>0</v>
      </c>
      <c r="AB13" s="65">
        <f>COUNTIF(C13:Z14,"●")</f>
        <v>0</v>
      </c>
      <c r="AC13" s="65">
        <f>COUNTIF(C13:Z14,"△")</f>
        <v>0</v>
      </c>
      <c r="AD13" s="65">
        <f t="shared" ref="AD13" si="5">+AA13*3+AC13*1</f>
        <v>0</v>
      </c>
      <c r="AE13" s="65">
        <f>+E14+H14+K14+N14+Q14+W14+Z14</f>
        <v>0</v>
      </c>
      <c r="AF13" s="65">
        <f>C14+F14+I14+L14+O14+U14+X14</f>
        <v>0</v>
      </c>
      <c r="AG13" s="65">
        <f>+RANK(AD13,$AD$3:$AD$18,0)*100+RANK(AE13,$AE$3:$AE$18,1)*10+RANK(AF13,$AF$3:$AF$18,0)</f>
        <v>417</v>
      </c>
      <c r="AH13" s="65">
        <f>+RANK(AG13,$AG$3:$AG$18,1)</f>
        <v>4</v>
      </c>
    </row>
    <row r="14" spans="1:34" ht="13" customHeight="1" x14ac:dyDescent="0.2">
      <c r="A14" s="54"/>
      <c r="B14" s="56"/>
      <c r="C14" s="16"/>
      <c r="D14" s="17" t="s">
        <v>12</v>
      </c>
      <c r="E14" s="18"/>
      <c r="F14" s="16"/>
      <c r="G14" s="17" t="s">
        <v>12</v>
      </c>
      <c r="H14" s="18"/>
      <c r="I14" s="16"/>
      <c r="J14" s="17" t="s">
        <v>12</v>
      </c>
      <c r="K14" s="18"/>
      <c r="L14" s="16"/>
      <c r="M14" s="17" t="s">
        <v>12</v>
      </c>
      <c r="N14" s="18"/>
      <c r="O14" s="16"/>
      <c r="P14" s="17" t="s">
        <v>12</v>
      </c>
      <c r="Q14" s="18"/>
      <c r="R14" s="60"/>
      <c r="S14" s="61"/>
      <c r="T14" s="62"/>
      <c r="U14" s="16"/>
      <c r="V14" s="17" t="s">
        <v>12</v>
      </c>
      <c r="W14" s="18"/>
      <c r="X14" s="16"/>
      <c r="Y14" s="17" t="s">
        <v>12</v>
      </c>
      <c r="Z14" s="18"/>
      <c r="AA14" s="64"/>
      <c r="AB14" s="66"/>
      <c r="AC14" s="66"/>
      <c r="AD14" s="66"/>
      <c r="AE14" s="66"/>
      <c r="AF14" s="66"/>
      <c r="AG14" s="66"/>
      <c r="AH14" s="66"/>
    </row>
    <row r="15" spans="1:34" ht="13" customHeight="1" x14ac:dyDescent="0.2">
      <c r="A15" s="54">
        <v>7</v>
      </c>
      <c r="B15" s="55" t="str">
        <f>IF(データ２!B14="","",VLOOKUP(A15,データ２!$A$2:$B$224,2))</f>
        <v>葛西ファイターズ</v>
      </c>
      <c r="C15" s="32"/>
      <c r="D15" s="33"/>
      <c r="E15" s="34"/>
      <c r="F15" s="13" t="s">
        <v>13</v>
      </c>
      <c r="G15" s="14" t="s">
        <v>12</v>
      </c>
      <c r="H15" s="15">
        <v>12</v>
      </c>
      <c r="I15" s="32"/>
      <c r="J15" s="33"/>
      <c r="K15" s="34"/>
      <c r="L15" s="13" t="s">
        <v>13</v>
      </c>
      <c r="M15" s="14" t="s">
        <v>12</v>
      </c>
      <c r="N15" s="15">
        <v>21</v>
      </c>
      <c r="O15" s="13" t="s">
        <v>13</v>
      </c>
      <c r="P15" s="14" t="s">
        <v>12</v>
      </c>
      <c r="Q15" s="15">
        <v>24</v>
      </c>
      <c r="R15" s="13" t="s">
        <v>13</v>
      </c>
      <c r="S15" s="14" t="s">
        <v>12</v>
      </c>
      <c r="T15" s="15">
        <v>26</v>
      </c>
      <c r="U15" s="57" t="s">
        <v>11</v>
      </c>
      <c r="V15" s="58"/>
      <c r="W15" s="59"/>
      <c r="X15" s="32"/>
      <c r="Y15" s="33"/>
      <c r="Z15" s="34"/>
      <c r="AA15" s="63">
        <f>COUNTIF(C15:Z16,"○")</f>
        <v>3</v>
      </c>
      <c r="AB15" s="65">
        <f>COUNTIF(C15:Z16,"●")</f>
        <v>0</v>
      </c>
      <c r="AC15" s="65">
        <f>COUNTIF(C15:Z16,"△")</f>
        <v>0</v>
      </c>
      <c r="AD15" s="65">
        <f t="shared" ref="AD15" si="6">+AA15*3+AC15*1</f>
        <v>9</v>
      </c>
      <c r="AE15" s="65">
        <f>+E16+H16+K16+N16+Q16+T16+Z16</f>
        <v>8</v>
      </c>
      <c r="AF15" s="65">
        <f>C16+F16+I16+L16+O16+R16+U16+X16</f>
        <v>34</v>
      </c>
      <c r="AG15" s="65">
        <f>+RANK(AD15,$AD$3:$AD$18,0)*100+RANK(AE15,$AE$3:$AE$18,1)*10+RANK(AF15,$AF$3:$AF$18,0)</f>
        <v>142</v>
      </c>
      <c r="AH15" s="65">
        <f>+RANK(AG15,$AG$3:$AG$18,1)</f>
        <v>1</v>
      </c>
    </row>
    <row r="16" spans="1:34" ht="13" customHeight="1" x14ac:dyDescent="0.2">
      <c r="A16" s="54"/>
      <c r="B16" s="56"/>
      <c r="C16" s="35">
        <v>12</v>
      </c>
      <c r="D16" s="36" t="s">
        <v>277</v>
      </c>
      <c r="E16" s="37">
        <v>3</v>
      </c>
      <c r="F16" s="16"/>
      <c r="G16" s="17" t="s">
        <v>12</v>
      </c>
      <c r="H16" s="18"/>
      <c r="I16" s="35">
        <v>5</v>
      </c>
      <c r="J16" s="36" t="s">
        <v>277</v>
      </c>
      <c r="K16" s="37">
        <v>2</v>
      </c>
      <c r="L16" s="16"/>
      <c r="M16" s="17" t="s">
        <v>12</v>
      </c>
      <c r="N16" s="18"/>
      <c r="O16" s="16"/>
      <c r="P16" s="17" t="s">
        <v>12</v>
      </c>
      <c r="Q16" s="18"/>
      <c r="R16" s="16"/>
      <c r="S16" s="17" t="s">
        <v>12</v>
      </c>
      <c r="T16" s="18"/>
      <c r="U16" s="60"/>
      <c r="V16" s="61"/>
      <c r="W16" s="62"/>
      <c r="X16" s="35">
        <v>17</v>
      </c>
      <c r="Y16" s="36" t="s">
        <v>277</v>
      </c>
      <c r="Z16" s="37">
        <v>3</v>
      </c>
      <c r="AA16" s="64"/>
      <c r="AB16" s="66"/>
      <c r="AC16" s="66"/>
      <c r="AD16" s="66"/>
      <c r="AE16" s="66"/>
      <c r="AF16" s="66"/>
      <c r="AG16" s="66"/>
      <c r="AH16" s="66"/>
    </row>
    <row r="17" spans="1:34" ht="13" customHeight="1" x14ac:dyDescent="0.2">
      <c r="A17" s="54">
        <v>8</v>
      </c>
      <c r="B17" s="55" t="str">
        <f>IF(データ２!B16="","",VLOOKUP(A17,データ２!$A$2:$B$224,2))</f>
        <v>コンバッツ</v>
      </c>
      <c r="C17" s="13" t="s">
        <v>13</v>
      </c>
      <c r="D17" s="14" t="s">
        <v>12</v>
      </c>
      <c r="E17" s="15">
        <v>7</v>
      </c>
      <c r="F17" s="13" t="s">
        <v>13</v>
      </c>
      <c r="G17" s="14" t="s">
        <v>12</v>
      </c>
      <c r="H17" s="15">
        <v>13</v>
      </c>
      <c r="I17" s="38"/>
      <c r="J17" s="39"/>
      <c r="K17" s="40"/>
      <c r="L17" s="13" t="s">
        <v>13</v>
      </c>
      <c r="M17" s="14" t="s">
        <v>12</v>
      </c>
      <c r="N17" s="15">
        <v>22</v>
      </c>
      <c r="O17" s="13" t="s">
        <v>13</v>
      </c>
      <c r="P17" s="14" t="s">
        <v>12</v>
      </c>
      <c r="Q17" s="15">
        <v>25</v>
      </c>
      <c r="R17" s="13" t="s">
        <v>13</v>
      </c>
      <c r="S17" s="14" t="s">
        <v>12</v>
      </c>
      <c r="T17" s="15">
        <v>27</v>
      </c>
      <c r="U17" s="38"/>
      <c r="V17" s="39"/>
      <c r="W17" s="40"/>
      <c r="X17" s="57" t="s">
        <v>11</v>
      </c>
      <c r="Y17" s="58"/>
      <c r="Z17" s="59"/>
      <c r="AA17" s="63">
        <f>COUNTIF(C17:Z18,"○")</f>
        <v>0</v>
      </c>
      <c r="AB17" s="65">
        <f>COUNTIF(C17:Z18,"●")</f>
        <v>2</v>
      </c>
      <c r="AC17" s="65">
        <f>COUNTIF(C17:Z18,"△")</f>
        <v>0</v>
      </c>
      <c r="AD17" s="65">
        <f t="shared" ref="AD17" si="7">+AA17*3+AC17*1</f>
        <v>0</v>
      </c>
      <c r="AE17" s="65">
        <f>+E18+H18+K18+N18+Q18+T18+W18</f>
        <v>25</v>
      </c>
      <c r="AF17" s="65">
        <f>C18+F18+I18+L18+O18+R18+U18+X18</f>
        <v>5</v>
      </c>
      <c r="AG17" s="65">
        <f>+RANK(AD17,$AD$3:$AD$18,0)*100+RANK(AE17,$AE$3:$AE$18,1)*10+RANK(AF17,$AF$3:$AF$18,0)</f>
        <v>474</v>
      </c>
      <c r="AH17" s="65">
        <f>+RANK(AG17,$AG$3:$AG$18,1)</f>
        <v>8</v>
      </c>
    </row>
    <row r="18" spans="1:34" ht="13" customHeight="1" x14ac:dyDescent="0.2">
      <c r="A18" s="54"/>
      <c r="B18" s="56"/>
      <c r="C18" s="16"/>
      <c r="D18" s="17" t="s">
        <v>12</v>
      </c>
      <c r="E18" s="18"/>
      <c r="F18" s="16"/>
      <c r="G18" s="17" t="s">
        <v>12</v>
      </c>
      <c r="H18" s="18"/>
      <c r="I18" s="41">
        <v>2</v>
      </c>
      <c r="J18" s="42" t="s">
        <v>252</v>
      </c>
      <c r="K18" s="43">
        <v>8</v>
      </c>
      <c r="L18" s="16"/>
      <c r="M18" s="17" t="s">
        <v>12</v>
      </c>
      <c r="N18" s="18"/>
      <c r="O18" s="16"/>
      <c r="P18" s="17" t="s">
        <v>12</v>
      </c>
      <c r="Q18" s="18"/>
      <c r="R18" s="16"/>
      <c r="S18" s="17" t="s">
        <v>12</v>
      </c>
      <c r="T18" s="18"/>
      <c r="U18" s="41">
        <v>3</v>
      </c>
      <c r="V18" s="42" t="s">
        <v>252</v>
      </c>
      <c r="W18" s="43">
        <v>17</v>
      </c>
      <c r="X18" s="60"/>
      <c r="Y18" s="61"/>
      <c r="Z18" s="62"/>
      <c r="AA18" s="64"/>
      <c r="AB18" s="66"/>
      <c r="AC18" s="66"/>
      <c r="AD18" s="66"/>
      <c r="AE18" s="66"/>
      <c r="AF18" s="66"/>
      <c r="AG18" s="66"/>
      <c r="AH18" s="66"/>
    </row>
    <row r="19" spans="1:34" x14ac:dyDescent="0.2">
      <c r="AA19" s="51">
        <f>SUM(AA3:AA18)</f>
        <v>7</v>
      </c>
      <c r="AB19" s="51">
        <f>SUM(AB3:AB18)</f>
        <v>7</v>
      </c>
      <c r="AC19" s="51">
        <f>SUM(AC3:AC18)</f>
        <v>0</v>
      </c>
      <c r="AD19" s="51"/>
      <c r="AE19" s="51">
        <f t="shared" ref="AE19:AF19" si="8">SUM(AE3:AE18)</f>
        <v>101</v>
      </c>
      <c r="AF19" s="51">
        <f t="shared" si="8"/>
        <v>101</v>
      </c>
      <c r="AG19" s="44"/>
      <c r="AH19" s="44">
        <f>28-AA19-(AC19/2)</f>
        <v>21</v>
      </c>
    </row>
    <row r="20" spans="1:34" x14ac:dyDescent="0.2">
      <c r="B20" s="5" t="str">
        <f>+データ１!$B$2</f>
        <v>2023/2/25</v>
      </c>
      <c r="C20" s="4" t="str">
        <f>+データ１!$B$4</f>
        <v xml:space="preserve">２０２３年 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34" ht="100" customHeight="1" x14ac:dyDescent="0.2">
      <c r="B21" s="11" t="str">
        <f>+データ１!B8</f>
        <v>スーパーリ－グ 　　                  　　　 第１７回大会  　　　        　Ｂブロック     　　              ２０２３</v>
      </c>
      <c r="C21" s="67" t="str">
        <f>+IF(B22="","",+B22)</f>
        <v>葛飾アニマルズ</v>
      </c>
      <c r="D21" s="68"/>
      <c r="E21" s="69"/>
      <c r="F21" s="67" t="str">
        <f>+IF(B24="","",+B24)</f>
        <v>淀四ライオンズ</v>
      </c>
      <c r="G21" s="68"/>
      <c r="H21" s="69"/>
      <c r="I21" s="67" t="str">
        <f>+IF(B26="","",+B26)</f>
        <v>エンジェルス</v>
      </c>
      <c r="J21" s="68"/>
      <c r="K21" s="69"/>
      <c r="L21" s="67" t="str">
        <f>+IF(B28="","",+B28)</f>
        <v>初台ビクトリー</v>
      </c>
      <c r="M21" s="68"/>
      <c r="N21" s="69"/>
      <c r="O21" s="67" t="str">
        <f>+IF(B30="","",+B30)</f>
        <v>ニュー愛宕</v>
      </c>
      <c r="P21" s="68"/>
      <c r="Q21" s="69"/>
      <c r="R21" s="67" t="str">
        <f>+IF(B32="","",+B32)</f>
        <v>高輪クラブ</v>
      </c>
      <c r="S21" s="68"/>
      <c r="T21" s="69"/>
      <c r="U21" s="67" t="str">
        <f>+IF(B34="","",+B34)</f>
        <v>南篠崎ランチャーズ</v>
      </c>
      <c r="V21" s="68"/>
      <c r="W21" s="69"/>
      <c r="X21" s="67" t="str">
        <f>+IF(B36="","",+B36)</f>
        <v>勝どきドリームN</v>
      </c>
      <c r="Y21" s="68"/>
      <c r="Z21" s="69"/>
      <c r="AA21" s="12" t="s">
        <v>0</v>
      </c>
      <c r="AB21" s="8" t="s">
        <v>1</v>
      </c>
      <c r="AC21" s="8" t="s">
        <v>2</v>
      </c>
      <c r="AD21" s="6" t="s">
        <v>6</v>
      </c>
      <c r="AE21" s="7" t="s">
        <v>8</v>
      </c>
      <c r="AF21" s="7" t="s">
        <v>9</v>
      </c>
      <c r="AG21" s="7" t="s">
        <v>33</v>
      </c>
      <c r="AH21" s="6" t="s">
        <v>7</v>
      </c>
    </row>
    <row r="22" spans="1:34" x14ac:dyDescent="0.2">
      <c r="A22" s="54">
        <v>9</v>
      </c>
      <c r="B22" s="70" t="str">
        <f>IF(データ２!B18="","",VLOOKUP(A22,データ２!$A$2:$B$224,2))</f>
        <v>葛飾アニマルズ</v>
      </c>
      <c r="C22" s="57" t="s">
        <v>11</v>
      </c>
      <c r="D22" s="58"/>
      <c r="E22" s="59"/>
      <c r="F22" s="13" t="s">
        <v>119</v>
      </c>
      <c r="G22" s="14" t="s">
        <v>12</v>
      </c>
      <c r="H22" s="15">
        <v>1</v>
      </c>
      <c r="I22" s="32"/>
      <c r="J22" s="33"/>
      <c r="K22" s="34"/>
      <c r="L22" s="13" t="s">
        <v>119</v>
      </c>
      <c r="M22" s="14" t="s">
        <v>12</v>
      </c>
      <c r="N22" s="15">
        <v>3</v>
      </c>
      <c r="O22" s="13" t="s">
        <v>119</v>
      </c>
      <c r="P22" s="14" t="s">
        <v>12</v>
      </c>
      <c r="Q22" s="15">
        <v>4</v>
      </c>
      <c r="R22" s="13" t="s">
        <v>119</v>
      </c>
      <c r="S22" s="14" t="s">
        <v>12</v>
      </c>
      <c r="T22" s="15">
        <v>5</v>
      </c>
      <c r="U22" s="13" t="s">
        <v>119</v>
      </c>
      <c r="V22" s="14" t="s">
        <v>12</v>
      </c>
      <c r="W22" s="15">
        <v>6</v>
      </c>
      <c r="X22" s="13" t="s">
        <v>119</v>
      </c>
      <c r="Y22" s="14" t="s">
        <v>12</v>
      </c>
      <c r="Z22" s="15">
        <v>7</v>
      </c>
      <c r="AA22" s="63">
        <f>COUNTIF(C22:Z23,"○")</f>
        <v>1</v>
      </c>
      <c r="AB22" s="65">
        <f>COUNTIF(C22:Z23,"●")</f>
        <v>0</v>
      </c>
      <c r="AC22" s="65">
        <f>COUNTIF(C22:Z23,"△")</f>
        <v>0</v>
      </c>
      <c r="AD22" s="65">
        <f t="shared" ref="AD22" si="9">+AA22*3+AC22*1</f>
        <v>3</v>
      </c>
      <c r="AE22" s="65">
        <f>+H23+K23+N23+Q23+T23+W23+Z23</f>
        <v>3</v>
      </c>
      <c r="AF22" s="65">
        <f>+F23+I23+L23+O23+R23+U23+X23</f>
        <v>5</v>
      </c>
      <c r="AG22" s="65">
        <f>+RANK(AD22,$AD$22:$AD$37,0)*100+RANK(AE22,$AE$22:$AE$37,1)*10+RANK(AF22,$AF$22:$AF$37,0)</f>
        <v>226</v>
      </c>
      <c r="AH22" s="65">
        <f>+RANK(AG22,$AG$22:$AG$37,1)</f>
        <v>3</v>
      </c>
    </row>
    <row r="23" spans="1:34" x14ac:dyDescent="0.2">
      <c r="A23" s="54"/>
      <c r="B23" s="71"/>
      <c r="C23" s="60"/>
      <c r="D23" s="61"/>
      <c r="E23" s="62"/>
      <c r="F23" s="16"/>
      <c r="G23" s="17" t="s">
        <v>12</v>
      </c>
      <c r="H23" s="18"/>
      <c r="I23" s="35">
        <v>5</v>
      </c>
      <c r="J23" s="36" t="s">
        <v>277</v>
      </c>
      <c r="K23" s="37">
        <v>3</v>
      </c>
      <c r="L23" s="16"/>
      <c r="M23" s="17" t="s">
        <v>12</v>
      </c>
      <c r="N23" s="18"/>
      <c r="O23" s="16"/>
      <c r="P23" s="17" t="s">
        <v>12</v>
      </c>
      <c r="Q23" s="18"/>
      <c r="R23" s="16"/>
      <c r="S23" s="17" t="s">
        <v>12</v>
      </c>
      <c r="T23" s="18"/>
      <c r="U23" s="16"/>
      <c r="V23" s="17" t="s">
        <v>12</v>
      </c>
      <c r="W23" s="18"/>
      <c r="X23" s="16"/>
      <c r="Y23" s="17" t="s">
        <v>12</v>
      </c>
      <c r="Z23" s="18"/>
      <c r="AA23" s="64"/>
      <c r="AB23" s="66"/>
      <c r="AC23" s="66"/>
      <c r="AD23" s="66"/>
      <c r="AE23" s="66"/>
      <c r="AF23" s="66"/>
      <c r="AG23" s="66"/>
      <c r="AH23" s="66"/>
    </row>
    <row r="24" spans="1:34" x14ac:dyDescent="0.2">
      <c r="A24" s="54">
        <v>10</v>
      </c>
      <c r="B24" s="70" t="str">
        <f>IF(データ２!B20="","",VLOOKUP(A24,データ２!$A$2:$B$224,2))</f>
        <v>淀四ライオンズ</v>
      </c>
      <c r="C24" s="13" t="s">
        <v>119</v>
      </c>
      <c r="D24" s="14" t="s">
        <v>12</v>
      </c>
      <c r="E24" s="15">
        <v>1</v>
      </c>
      <c r="F24" s="57" t="s">
        <v>11</v>
      </c>
      <c r="G24" s="58"/>
      <c r="H24" s="59"/>
      <c r="I24" s="13" t="s">
        <v>119</v>
      </c>
      <c r="J24" s="14" t="s">
        <v>12</v>
      </c>
      <c r="K24" s="15">
        <v>8</v>
      </c>
      <c r="L24" s="13" t="s">
        <v>119</v>
      </c>
      <c r="M24" s="14" t="s">
        <v>12</v>
      </c>
      <c r="N24" s="15">
        <v>9</v>
      </c>
      <c r="O24" s="32"/>
      <c r="P24" s="33"/>
      <c r="Q24" s="34"/>
      <c r="R24" s="13" t="s">
        <v>119</v>
      </c>
      <c r="S24" s="14" t="s">
        <v>12</v>
      </c>
      <c r="T24" s="15">
        <v>11</v>
      </c>
      <c r="U24" s="13" t="s">
        <v>119</v>
      </c>
      <c r="V24" s="14" t="s">
        <v>12</v>
      </c>
      <c r="W24" s="15">
        <v>12</v>
      </c>
      <c r="X24" s="13" t="s">
        <v>119</v>
      </c>
      <c r="Y24" s="14" t="s">
        <v>12</v>
      </c>
      <c r="Z24" s="15">
        <v>13</v>
      </c>
      <c r="AA24" s="63">
        <f>COUNTIF(C24:Z25,"○")</f>
        <v>1</v>
      </c>
      <c r="AB24" s="65">
        <f>COUNTIF(C24:Z25,"●")</f>
        <v>0</v>
      </c>
      <c r="AC24" s="65">
        <f>COUNTIF(C24:Z25,"△")</f>
        <v>0</v>
      </c>
      <c r="AD24" s="65">
        <f t="shared" ref="AD24" si="10">+AA24*3+AC24*1</f>
        <v>3</v>
      </c>
      <c r="AE24" s="65">
        <f>+E25+K25+N25+Q25+T25+W25+Z25</f>
        <v>3</v>
      </c>
      <c r="AF24" s="65">
        <f>+C25+I25+L25+O25+R25+U25+X25</f>
        <v>6</v>
      </c>
      <c r="AG24" s="65">
        <f>+RANK(AD24,$AD$22:$AD$37,0)*100+RANK(AE24,$AE$22:$AE$37,1)*10+RANK(AF24,$AF$22:$AF$37,0)</f>
        <v>224</v>
      </c>
      <c r="AH24" s="65">
        <f>+RANK(AG24,$AG$22:$AG$37,1)</f>
        <v>2</v>
      </c>
    </row>
    <row r="25" spans="1:34" x14ac:dyDescent="0.2">
      <c r="A25" s="54"/>
      <c r="B25" s="71"/>
      <c r="C25" s="16"/>
      <c r="D25" s="17" t="s">
        <v>12</v>
      </c>
      <c r="E25" s="18"/>
      <c r="F25" s="60"/>
      <c r="G25" s="61"/>
      <c r="H25" s="62"/>
      <c r="I25" s="16"/>
      <c r="J25" s="17" t="s">
        <v>12</v>
      </c>
      <c r="K25" s="18"/>
      <c r="L25" s="16"/>
      <c r="M25" s="17" t="s">
        <v>12</v>
      </c>
      <c r="N25" s="18"/>
      <c r="O25" s="35">
        <v>6</v>
      </c>
      <c r="P25" s="36" t="s">
        <v>277</v>
      </c>
      <c r="Q25" s="37">
        <v>3</v>
      </c>
      <c r="R25" s="16"/>
      <c r="S25" s="17" t="s">
        <v>12</v>
      </c>
      <c r="T25" s="18"/>
      <c r="U25" s="16"/>
      <c r="V25" s="17" t="s">
        <v>12</v>
      </c>
      <c r="W25" s="18"/>
      <c r="X25" s="16"/>
      <c r="Y25" s="17" t="s">
        <v>12</v>
      </c>
      <c r="Z25" s="18"/>
      <c r="AA25" s="64"/>
      <c r="AB25" s="66"/>
      <c r="AC25" s="66"/>
      <c r="AD25" s="66"/>
      <c r="AE25" s="66"/>
      <c r="AF25" s="66"/>
      <c r="AG25" s="66"/>
      <c r="AH25" s="66"/>
    </row>
    <row r="26" spans="1:34" x14ac:dyDescent="0.2">
      <c r="A26" s="54">
        <v>11</v>
      </c>
      <c r="B26" s="70" t="str">
        <f>IF(データ２!B22="","",VLOOKUP(A26,データ２!$A$2:$B$224,2))</f>
        <v>エンジェルス</v>
      </c>
      <c r="C26" s="38"/>
      <c r="D26" s="39"/>
      <c r="E26" s="40"/>
      <c r="F26" s="13" t="s">
        <v>119</v>
      </c>
      <c r="G26" s="14" t="s">
        <v>12</v>
      </c>
      <c r="H26" s="15">
        <v>8</v>
      </c>
      <c r="I26" s="57" t="s">
        <v>11</v>
      </c>
      <c r="J26" s="58"/>
      <c r="K26" s="59"/>
      <c r="L26" s="13" t="s">
        <v>119</v>
      </c>
      <c r="M26" s="14" t="s">
        <v>12</v>
      </c>
      <c r="N26" s="15">
        <v>14</v>
      </c>
      <c r="O26" s="38"/>
      <c r="P26" s="39"/>
      <c r="Q26" s="40"/>
      <c r="R26" s="13" t="s">
        <v>119</v>
      </c>
      <c r="S26" s="14" t="s">
        <v>12</v>
      </c>
      <c r="T26" s="15">
        <v>16</v>
      </c>
      <c r="U26" s="13" t="s">
        <v>119</v>
      </c>
      <c r="V26" s="14" t="s">
        <v>12</v>
      </c>
      <c r="W26" s="15">
        <v>17</v>
      </c>
      <c r="X26" s="32"/>
      <c r="Y26" s="33"/>
      <c r="Z26" s="34"/>
      <c r="AA26" s="63">
        <f>COUNTIF(C26:Z27,"○")</f>
        <v>1</v>
      </c>
      <c r="AB26" s="65">
        <f>COUNTIF(C26:Z27,"●")</f>
        <v>2</v>
      </c>
      <c r="AC26" s="65">
        <f>COUNTIF(C26:Z27,"△")</f>
        <v>0</v>
      </c>
      <c r="AD26" s="65">
        <f t="shared" ref="AD26" si="11">+AA26*3+AC26*1</f>
        <v>3</v>
      </c>
      <c r="AE26" s="65">
        <f>+E27+H27+N27+Q27+T27+W27+Z27</f>
        <v>22</v>
      </c>
      <c r="AF26" s="65">
        <f>C27+F27+L27+O27+R27+U27+X27</f>
        <v>15</v>
      </c>
      <c r="AG26" s="65">
        <f>+RANK(AD26,$AD$22:$AD$37,0)*100+RANK(AE26,$AE$22:$AE$37,1)*10+RANK(AF26,$AF$22:$AF$37,0)</f>
        <v>282</v>
      </c>
      <c r="AH26" s="65">
        <f>+RANK(AG26,$AG$22:$AG$37,1)</f>
        <v>5</v>
      </c>
    </row>
    <row r="27" spans="1:34" x14ac:dyDescent="0.2">
      <c r="A27" s="54"/>
      <c r="B27" s="71"/>
      <c r="C27" s="41">
        <v>3</v>
      </c>
      <c r="D27" s="42" t="s">
        <v>252</v>
      </c>
      <c r="E27" s="43">
        <v>5</v>
      </c>
      <c r="F27" s="16"/>
      <c r="G27" s="17" t="s">
        <v>12</v>
      </c>
      <c r="H27" s="18"/>
      <c r="I27" s="60"/>
      <c r="J27" s="61"/>
      <c r="K27" s="62"/>
      <c r="L27" s="16"/>
      <c r="M27" s="17" t="s">
        <v>12</v>
      </c>
      <c r="N27" s="18"/>
      <c r="O27" s="41">
        <v>5</v>
      </c>
      <c r="P27" s="42" t="s">
        <v>252</v>
      </c>
      <c r="Q27" s="43">
        <v>11</v>
      </c>
      <c r="R27" s="16"/>
      <c r="S27" s="17" t="s">
        <v>12</v>
      </c>
      <c r="T27" s="18"/>
      <c r="U27" s="16"/>
      <c r="V27" s="17" t="s">
        <v>12</v>
      </c>
      <c r="W27" s="18"/>
      <c r="X27" s="35">
        <v>7</v>
      </c>
      <c r="Y27" s="36" t="s">
        <v>277</v>
      </c>
      <c r="Z27" s="37">
        <v>6</v>
      </c>
      <c r="AA27" s="64"/>
      <c r="AB27" s="66"/>
      <c r="AC27" s="66"/>
      <c r="AD27" s="66"/>
      <c r="AE27" s="66"/>
      <c r="AF27" s="66"/>
      <c r="AG27" s="66"/>
      <c r="AH27" s="66"/>
    </row>
    <row r="28" spans="1:34" x14ac:dyDescent="0.2">
      <c r="A28" s="54">
        <v>12</v>
      </c>
      <c r="B28" s="70" t="str">
        <f>IF(データ２!B24="","",VLOOKUP(A28,データ２!$A$2:$B$224,2))</f>
        <v>初台ビクトリー</v>
      </c>
      <c r="C28" s="13" t="s">
        <v>119</v>
      </c>
      <c r="D28" s="14" t="s">
        <v>12</v>
      </c>
      <c r="E28" s="15">
        <v>3</v>
      </c>
      <c r="F28" s="13" t="s">
        <v>119</v>
      </c>
      <c r="G28" s="14" t="s">
        <v>12</v>
      </c>
      <c r="H28" s="15">
        <v>9</v>
      </c>
      <c r="I28" s="13" t="s">
        <v>119</v>
      </c>
      <c r="J28" s="14" t="s">
        <v>12</v>
      </c>
      <c r="K28" s="15">
        <v>14</v>
      </c>
      <c r="L28" s="57" t="s">
        <v>11</v>
      </c>
      <c r="M28" s="58"/>
      <c r="N28" s="59"/>
      <c r="O28" s="38"/>
      <c r="P28" s="39"/>
      <c r="Q28" s="40"/>
      <c r="R28" s="13" t="s">
        <v>119</v>
      </c>
      <c r="S28" s="14" t="s">
        <v>12</v>
      </c>
      <c r="T28" s="15">
        <v>20</v>
      </c>
      <c r="U28" s="13" t="s">
        <v>119</v>
      </c>
      <c r="V28" s="14" t="s">
        <v>12</v>
      </c>
      <c r="W28" s="15">
        <v>21</v>
      </c>
      <c r="X28" s="13" t="s">
        <v>119</v>
      </c>
      <c r="Y28" s="14" t="s">
        <v>12</v>
      </c>
      <c r="Z28" s="15">
        <v>22</v>
      </c>
      <c r="AA28" s="63">
        <f>COUNTIF(C28:Z29,"○")</f>
        <v>0</v>
      </c>
      <c r="AB28" s="65">
        <f>COUNTIF(C28:Z29,"●")</f>
        <v>1</v>
      </c>
      <c r="AC28" s="65">
        <f>COUNTIF(C28:Z29,"△")</f>
        <v>0</v>
      </c>
      <c r="AD28" s="65">
        <f t="shared" ref="AD28" si="12">+AA28*3+AC28*1</f>
        <v>0</v>
      </c>
      <c r="AE28" s="65">
        <f>+E29+H29+K29+Q29+T29+W29+Z29</f>
        <v>6</v>
      </c>
      <c r="AF28" s="65">
        <f>C29+F29+I29+O29+R29+U29+X29</f>
        <v>2</v>
      </c>
      <c r="AG28" s="65">
        <f>+RANK(AD28,$AD$22:$AD$37,0)*100+RANK(AE28,$AE$22:$AE$37,1)*10+RANK(AF28,$AF$22:$AF$37,0)</f>
        <v>647</v>
      </c>
      <c r="AH28" s="65">
        <f>+RANK(AG28,$AG$22:$AG$37,1)</f>
        <v>7</v>
      </c>
    </row>
    <row r="29" spans="1:34" x14ac:dyDescent="0.2">
      <c r="A29" s="54"/>
      <c r="B29" s="71"/>
      <c r="C29" s="16"/>
      <c r="D29" s="17" t="s">
        <v>12</v>
      </c>
      <c r="E29" s="18"/>
      <c r="F29" s="16"/>
      <c r="G29" s="17" t="s">
        <v>12</v>
      </c>
      <c r="H29" s="18"/>
      <c r="I29" s="16"/>
      <c r="J29" s="17" t="s">
        <v>12</v>
      </c>
      <c r="K29" s="18"/>
      <c r="L29" s="60"/>
      <c r="M29" s="61"/>
      <c r="N29" s="62"/>
      <c r="O29" s="41">
        <v>2</v>
      </c>
      <c r="P29" s="42" t="s">
        <v>252</v>
      </c>
      <c r="Q29" s="43">
        <v>6</v>
      </c>
      <c r="R29" s="16"/>
      <c r="S29" s="17" t="s">
        <v>12</v>
      </c>
      <c r="T29" s="18"/>
      <c r="U29" s="16"/>
      <c r="V29" s="17" t="s">
        <v>12</v>
      </c>
      <c r="W29" s="18"/>
      <c r="X29" s="16"/>
      <c r="Y29" s="17" t="s">
        <v>12</v>
      </c>
      <c r="Z29" s="18"/>
      <c r="AA29" s="64"/>
      <c r="AB29" s="66"/>
      <c r="AC29" s="66"/>
      <c r="AD29" s="66"/>
      <c r="AE29" s="66"/>
      <c r="AF29" s="66"/>
      <c r="AG29" s="66"/>
      <c r="AH29" s="66"/>
    </row>
    <row r="30" spans="1:34" x14ac:dyDescent="0.2">
      <c r="A30" s="54">
        <v>13</v>
      </c>
      <c r="B30" s="70" t="str">
        <f>IF(データ２!B26="","",VLOOKUP(A30,データ２!$A$2:$B$224,2))</f>
        <v>ニュー愛宕</v>
      </c>
      <c r="C30" s="13" t="s">
        <v>119</v>
      </c>
      <c r="D30" s="14" t="s">
        <v>12</v>
      </c>
      <c r="E30" s="15">
        <v>4</v>
      </c>
      <c r="F30" s="38"/>
      <c r="G30" s="39"/>
      <c r="H30" s="40"/>
      <c r="I30" s="32"/>
      <c r="J30" s="33"/>
      <c r="K30" s="34"/>
      <c r="L30" s="32"/>
      <c r="M30" s="33"/>
      <c r="N30" s="34"/>
      <c r="O30" s="57" t="s">
        <v>11</v>
      </c>
      <c r="P30" s="58"/>
      <c r="Q30" s="59"/>
      <c r="R30" s="13" t="s">
        <v>119</v>
      </c>
      <c r="S30" s="14" t="s">
        <v>12</v>
      </c>
      <c r="T30" s="15">
        <v>23</v>
      </c>
      <c r="U30" s="13" t="s">
        <v>119</v>
      </c>
      <c r="V30" s="14" t="s">
        <v>12</v>
      </c>
      <c r="W30" s="15">
        <v>24</v>
      </c>
      <c r="X30" s="13" t="s">
        <v>119</v>
      </c>
      <c r="Y30" s="14" t="s">
        <v>12</v>
      </c>
      <c r="Z30" s="15">
        <v>25</v>
      </c>
      <c r="AA30" s="63">
        <f>COUNTIF(C30:Z31,"○")</f>
        <v>2</v>
      </c>
      <c r="AB30" s="65">
        <f>COUNTIF(C30:Z31,"●")</f>
        <v>1</v>
      </c>
      <c r="AC30" s="65">
        <f>COUNTIF(C30:Z31,"△")</f>
        <v>0</v>
      </c>
      <c r="AD30" s="65">
        <f t="shared" ref="AD30" si="13">+AA30*3+AC30*1</f>
        <v>6</v>
      </c>
      <c r="AE30" s="65">
        <f>+E31+H31+K31+N31+T31+W31+Z31</f>
        <v>13</v>
      </c>
      <c r="AF30" s="65">
        <f>C31+F31+I31+L31+R31+U31+X31+AA31</f>
        <v>20</v>
      </c>
      <c r="AG30" s="65">
        <f>+RANK(AD30,$AD$22:$AD$37,0)*100+RANK(AE30,$AE$22:$AE$37,1)*10+RANK(AF30,$AF$22:$AF$37,0)</f>
        <v>161</v>
      </c>
      <c r="AH30" s="65">
        <f>+RANK(AG30,$AG$22:$AG$37,1)</f>
        <v>1</v>
      </c>
    </row>
    <row r="31" spans="1:34" x14ac:dyDescent="0.2">
      <c r="A31" s="54"/>
      <c r="B31" s="71"/>
      <c r="C31" s="16"/>
      <c r="D31" s="17" t="s">
        <v>12</v>
      </c>
      <c r="E31" s="18"/>
      <c r="F31" s="41">
        <v>3</v>
      </c>
      <c r="G31" s="42" t="s">
        <v>252</v>
      </c>
      <c r="H31" s="43">
        <v>6</v>
      </c>
      <c r="I31" s="35">
        <v>11</v>
      </c>
      <c r="J31" s="36" t="s">
        <v>277</v>
      </c>
      <c r="K31" s="37">
        <v>5</v>
      </c>
      <c r="L31" s="35">
        <v>6</v>
      </c>
      <c r="M31" s="36" t="s">
        <v>277</v>
      </c>
      <c r="N31" s="37">
        <v>2</v>
      </c>
      <c r="O31" s="60"/>
      <c r="P31" s="61"/>
      <c r="Q31" s="62"/>
      <c r="R31" s="16"/>
      <c r="S31" s="17" t="s">
        <v>12</v>
      </c>
      <c r="T31" s="18"/>
      <c r="U31" s="16"/>
      <c r="V31" s="17" t="s">
        <v>12</v>
      </c>
      <c r="W31" s="18"/>
      <c r="X31" s="16"/>
      <c r="Y31" s="17" t="s">
        <v>12</v>
      </c>
      <c r="Z31" s="18"/>
      <c r="AA31" s="64"/>
      <c r="AB31" s="66"/>
      <c r="AC31" s="66"/>
      <c r="AD31" s="66"/>
      <c r="AE31" s="66"/>
      <c r="AF31" s="66"/>
      <c r="AG31" s="66"/>
      <c r="AH31" s="66"/>
    </row>
    <row r="32" spans="1:34" x14ac:dyDescent="0.2">
      <c r="A32" s="54">
        <v>14</v>
      </c>
      <c r="B32" s="70" t="str">
        <f>IF(データ２!B28="","",VLOOKUP(A32,データ２!$A$2:$B$224,2))</f>
        <v>高輪クラブ</v>
      </c>
      <c r="C32" s="13" t="s">
        <v>119</v>
      </c>
      <c r="D32" s="14" t="s">
        <v>12</v>
      </c>
      <c r="E32" s="15">
        <v>5</v>
      </c>
      <c r="F32" s="13" t="s">
        <v>119</v>
      </c>
      <c r="G32" s="14" t="s">
        <v>12</v>
      </c>
      <c r="H32" s="15">
        <v>11</v>
      </c>
      <c r="I32" s="13" t="s">
        <v>119</v>
      </c>
      <c r="J32" s="14" t="s">
        <v>12</v>
      </c>
      <c r="K32" s="15">
        <v>16</v>
      </c>
      <c r="L32" s="13" t="s">
        <v>119</v>
      </c>
      <c r="M32" s="14" t="s">
        <v>12</v>
      </c>
      <c r="N32" s="15">
        <v>20</v>
      </c>
      <c r="O32" s="13" t="s">
        <v>119</v>
      </c>
      <c r="P32" s="14" t="s">
        <v>12</v>
      </c>
      <c r="Q32" s="15">
        <v>23</v>
      </c>
      <c r="R32" s="57" t="s">
        <v>11</v>
      </c>
      <c r="S32" s="58"/>
      <c r="T32" s="59"/>
      <c r="U32" s="13" t="s">
        <v>119</v>
      </c>
      <c r="V32" s="14" t="s">
        <v>12</v>
      </c>
      <c r="W32" s="15">
        <v>26</v>
      </c>
      <c r="X32" s="13" t="s">
        <v>119</v>
      </c>
      <c r="Y32" s="14" t="s">
        <v>12</v>
      </c>
      <c r="Z32" s="15">
        <v>27</v>
      </c>
      <c r="AA32" s="63">
        <f>COUNTIF(C32:Z33,"○")</f>
        <v>0</v>
      </c>
      <c r="AB32" s="65">
        <f>COUNTIF(C32:Z33,"●")</f>
        <v>0</v>
      </c>
      <c r="AC32" s="65">
        <f>COUNTIF(C32:Z33,"△")</f>
        <v>0</v>
      </c>
      <c r="AD32" s="65">
        <f t="shared" ref="AD32" si="14">+AA32*3+AC32*1</f>
        <v>0</v>
      </c>
      <c r="AE32" s="65">
        <f>+E33+H33+K33+N33+Q33+W33+Z33</f>
        <v>0</v>
      </c>
      <c r="AF32" s="65">
        <f>C33+F33+I33+L33+O33+U33+X33</f>
        <v>0</v>
      </c>
      <c r="AG32" s="65">
        <f>+RANK(AD32,$AD$22:$AD$37,0)*100+RANK(AE32,$AE$22:$AE$37,1)*10+RANK(AF32,$AF$22:$AF$37,0)</f>
        <v>618</v>
      </c>
      <c r="AH32" s="65">
        <f>+RANK(AG32,$AG$22:$AG$37,1)</f>
        <v>6</v>
      </c>
    </row>
    <row r="33" spans="1:34" x14ac:dyDescent="0.2">
      <c r="A33" s="54"/>
      <c r="B33" s="71"/>
      <c r="C33" s="16"/>
      <c r="D33" s="17" t="s">
        <v>12</v>
      </c>
      <c r="E33" s="18"/>
      <c r="F33" s="16"/>
      <c r="G33" s="17" t="s">
        <v>12</v>
      </c>
      <c r="H33" s="18"/>
      <c r="I33" s="16"/>
      <c r="J33" s="17" t="s">
        <v>12</v>
      </c>
      <c r="K33" s="18"/>
      <c r="L33" s="16"/>
      <c r="M33" s="17" t="s">
        <v>12</v>
      </c>
      <c r="N33" s="18"/>
      <c r="O33" s="16"/>
      <c r="P33" s="17" t="s">
        <v>12</v>
      </c>
      <c r="Q33" s="18"/>
      <c r="R33" s="60"/>
      <c r="S33" s="61"/>
      <c r="T33" s="62"/>
      <c r="U33" s="16"/>
      <c r="V33" s="17" t="s">
        <v>12</v>
      </c>
      <c r="W33" s="18"/>
      <c r="X33" s="16"/>
      <c r="Y33" s="17" t="s">
        <v>12</v>
      </c>
      <c r="Z33" s="18"/>
      <c r="AA33" s="64"/>
      <c r="AB33" s="66"/>
      <c r="AC33" s="66"/>
      <c r="AD33" s="66"/>
      <c r="AE33" s="66"/>
      <c r="AF33" s="66"/>
      <c r="AG33" s="66"/>
      <c r="AH33" s="66"/>
    </row>
    <row r="34" spans="1:34" x14ac:dyDescent="0.2">
      <c r="A34" s="54">
        <v>15</v>
      </c>
      <c r="B34" s="70" t="str">
        <f>IF(データ２!B30="","",VLOOKUP(A34,データ２!$A$2:$B$224,2))</f>
        <v>南篠崎ランチャーズ</v>
      </c>
      <c r="C34" s="13" t="s">
        <v>119</v>
      </c>
      <c r="D34" s="14" t="s">
        <v>12</v>
      </c>
      <c r="E34" s="15">
        <v>6</v>
      </c>
      <c r="F34" s="13" t="s">
        <v>119</v>
      </c>
      <c r="G34" s="14" t="s">
        <v>12</v>
      </c>
      <c r="H34" s="15">
        <v>12</v>
      </c>
      <c r="I34" s="13" t="s">
        <v>119</v>
      </c>
      <c r="J34" s="14" t="s">
        <v>12</v>
      </c>
      <c r="K34" s="15">
        <v>17</v>
      </c>
      <c r="L34" s="13" t="s">
        <v>119</v>
      </c>
      <c r="M34" s="14" t="s">
        <v>12</v>
      </c>
      <c r="N34" s="15">
        <v>21</v>
      </c>
      <c r="O34" s="13" t="s">
        <v>119</v>
      </c>
      <c r="P34" s="14" t="s">
        <v>12</v>
      </c>
      <c r="Q34" s="15">
        <v>24</v>
      </c>
      <c r="R34" s="13" t="s">
        <v>119</v>
      </c>
      <c r="S34" s="14" t="s">
        <v>12</v>
      </c>
      <c r="T34" s="15">
        <v>26</v>
      </c>
      <c r="U34" s="57" t="s">
        <v>11</v>
      </c>
      <c r="V34" s="58"/>
      <c r="W34" s="59"/>
      <c r="X34" s="38"/>
      <c r="Y34" s="39"/>
      <c r="Z34" s="40"/>
      <c r="AA34" s="63">
        <f>COUNTIF(C34:Z35,"○")</f>
        <v>0</v>
      </c>
      <c r="AB34" s="65">
        <f>COUNTIF(C34:Z35,"●")</f>
        <v>1</v>
      </c>
      <c r="AC34" s="65">
        <f>COUNTIF(C34:Z35,"△")</f>
        <v>0</v>
      </c>
      <c r="AD34" s="65">
        <f t="shared" ref="AD34" si="15">+AA34*3+AC34*1</f>
        <v>0</v>
      </c>
      <c r="AE34" s="65">
        <f>+E35+H35+K35+N35+Q35+T35+Z35</f>
        <v>7</v>
      </c>
      <c r="AF34" s="65">
        <f>C35+F35+I35+L35+O35+R35+U35+X35</f>
        <v>6</v>
      </c>
      <c r="AG34" s="65">
        <f>+RANK(AD34,$AD$22:$AD$37,0)*100+RANK(AE34,$AE$22:$AE$37,1)*10+RANK(AF34,$AF$22:$AF$37,0)</f>
        <v>654</v>
      </c>
      <c r="AH34" s="65">
        <f>+RANK(AG34,$AG$22:$AG$37,1)</f>
        <v>8</v>
      </c>
    </row>
    <row r="35" spans="1:34" x14ac:dyDescent="0.2">
      <c r="A35" s="54"/>
      <c r="B35" s="71"/>
      <c r="C35" s="16"/>
      <c r="D35" s="17" t="s">
        <v>12</v>
      </c>
      <c r="E35" s="18"/>
      <c r="F35" s="16"/>
      <c r="G35" s="17" t="s">
        <v>12</v>
      </c>
      <c r="H35" s="18"/>
      <c r="I35" s="16"/>
      <c r="J35" s="17" t="s">
        <v>12</v>
      </c>
      <c r="K35" s="18"/>
      <c r="L35" s="16"/>
      <c r="M35" s="17" t="s">
        <v>12</v>
      </c>
      <c r="N35" s="18"/>
      <c r="O35" s="16"/>
      <c r="P35" s="17" t="s">
        <v>12</v>
      </c>
      <c r="Q35" s="18"/>
      <c r="R35" s="16"/>
      <c r="S35" s="17" t="s">
        <v>12</v>
      </c>
      <c r="T35" s="18"/>
      <c r="U35" s="60"/>
      <c r="V35" s="61"/>
      <c r="W35" s="62"/>
      <c r="X35" s="41">
        <v>6</v>
      </c>
      <c r="Y35" s="42" t="s">
        <v>252</v>
      </c>
      <c r="Z35" s="43">
        <v>7</v>
      </c>
      <c r="AA35" s="64"/>
      <c r="AB35" s="66"/>
      <c r="AC35" s="66"/>
      <c r="AD35" s="66"/>
      <c r="AE35" s="66"/>
      <c r="AF35" s="66"/>
      <c r="AG35" s="66"/>
      <c r="AH35" s="66"/>
    </row>
    <row r="36" spans="1:34" x14ac:dyDescent="0.2">
      <c r="A36" s="54">
        <v>16</v>
      </c>
      <c r="B36" s="70" t="str">
        <f>IF(データ２!B32="","",VLOOKUP(A36,データ２!$A$2:$B$224,2))</f>
        <v>勝どきドリームN</v>
      </c>
      <c r="C36" s="13" t="s">
        <v>119</v>
      </c>
      <c r="D36" s="14" t="s">
        <v>12</v>
      </c>
      <c r="E36" s="15">
        <v>7</v>
      </c>
      <c r="F36" s="13" t="s">
        <v>119</v>
      </c>
      <c r="G36" s="14" t="s">
        <v>12</v>
      </c>
      <c r="H36" s="15">
        <v>13</v>
      </c>
      <c r="I36" s="38"/>
      <c r="J36" s="39"/>
      <c r="K36" s="40"/>
      <c r="L36" s="13" t="s">
        <v>119</v>
      </c>
      <c r="M36" s="14" t="s">
        <v>12</v>
      </c>
      <c r="N36" s="15">
        <v>22</v>
      </c>
      <c r="O36" s="13" t="s">
        <v>119</v>
      </c>
      <c r="P36" s="14" t="s">
        <v>12</v>
      </c>
      <c r="Q36" s="15">
        <v>25</v>
      </c>
      <c r="R36" s="13" t="s">
        <v>119</v>
      </c>
      <c r="S36" s="14" t="s">
        <v>12</v>
      </c>
      <c r="T36" s="15">
        <v>27</v>
      </c>
      <c r="U36" s="32"/>
      <c r="V36" s="33"/>
      <c r="W36" s="34"/>
      <c r="X36" s="57" t="s">
        <v>11</v>
      </c>
      <c r="Y36" s="58"/>
      <c r="Z36" s="59"/>
      <c r="AA36" s="63">
        <f>COUNTIF(C36:Z37,"○")</f>
        <v>1</v>
      </c>
      <c r="AB36" s="65">
        <f>COUNTIF(C36:Z37,"●")</f>
        <v>1</v>
      </c>
      <c r="AC36" s="65">
        <f>COUNTIF(C36:Z37,"△")</f>
        <v>0</v>
      </c>
      <c r="AD36" s="65">
        <f t="shared" ref="AD36" si="16">+AA36*3+AC36*1</f>
        <v>3</v>
      </c>
      <c r="AE36" s="65">
        <f>+E37+H37+K37+N37+Q37+T37+W37</f>
        <v>13</v>
      </c>
      <c r="AF36" s="65">
        <f>C37+F37+I37+L37+O37+R37+U37+X37</f>
        <v>13</v>
      </c>
      <c r="AG36" s="65">
        <f>+RANK(AD36,$AD$22:$AD$37,0)*100+RANK(AE36,$AE$22:$AE$37,1)*10+RANK(AF36,$AF$22:$AF$37,0)</f>
        <v>263</v>
      </c>
      <c r="AH36" s="65">
        <f>+RANK(AG36,$AG$22:$AG$37,1)</f>
        <v>4</v>
      </c>
    </row>
    <row r="37" spans="1:34" x14ac:dyDescent="0.2">
      <c r="A37" s="54"/>
      <c r="B37" s="71"/>
      <c r="C37" s="16"/>
      <c r="D37" s="17" t="s">
        <v>12</v>
      </c>
      <c r="E37" s="18"/>
      <c r="F37" s="16"/>
      <c r="G37" s="17" t="s">
        <v>12</v>
      </c>
      <c r="H37" s="18"/>
      <c r="I37" s="41">
        <v>6</v>
      </c>
      <c r="J37" s="42" t="s">
        <v>252</v>
      </c>
      <c r="K37" s="43">
        <v>7</v>
      </c>
      <c r="L37" s="16"/>
      <c r="M37" s="17" t="s">
        <v>12</v>
      </c>
      <c r="N37" s="18"/>
      <c r="O37" s="16"/>
      <c r="P37" s="17" t="s">
        <v>12</v>
      </c>
      <c r="Q37" s="18"/>
      <c r="R37" s="16"/>
      <c r="S37" s="17" t="s">
        <v>12</v>
      </c>
      <c r="T37" s="18"/>
      <c r="U37" s="35">
        <v>7</v>
      </c>
      <c r="V37" s="36" t="s">
        <v>277</v>
      </c>
      <c r="W37" s="37">
        <v>6</v>
      </c>
      <c r="X37" s="60"/>
      <c r="Y37" s="61"/>
      <c r="Z37" s="62"/>
      <c r="AA37" s="64"/>
      <c r="AB37" s="66"/>
      <c r="AC37" s="66"/>
      <c r="AD37" s="66"/>
      <c r="AE37" s="66"/>
      <c r="AF37" s="66"/>
      <c r="AG37" s="66"/>
      <c r="AH37" s="66"/>
    </row>
    <row r="38" spans="1:34" x14ac:dyDescent="0.2">
      <c r="AA38" s="51">
        <f>SUM(AA22:AA37)</f>
        <v>6</v>
      </c>
      <c r="AB38" s="51">
        <f>SUM(AB22:AB37)</f>
        <v>6</v>
      </c>
      <c r="AC38" s="51">
        <f>SUM(AC22:AC37)</f>
        <v>0</v>
      </c>
      <c r="AD38" s="51"/>
      <c r="AE38" s="51">
        <f t="shared" ref="AE38" si="17">SUM(AE22:AE37)</f>
        <v>67</v>
      </c>
      <c r="AF38" s="51">
        <f t="shared" ref="AF38" si="18">SUM(AF22:AF37)</f>
        <v>67</v>
      </c>
      <c r="AG38" s="44"/>
      <c r="AH38" s="44">
        <f>28-AA38-(AC38/2)</f>
        <v>22</v>
      </c>
    </row>
    <row r="39" spans="1:34" x14ac:dyDescent="0.2">
      <c r="B39" s="5" t="str">
        <f>+データ１!$B$2</f>
        <v>2023/2/25</v>
      </c>
      <c r="C39" s="4" t="str">
        <f>+データ１!$B$4</f>
        <v xml:space="preserve">２０２３年 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34" ht="100" customHeight="1" x14ac:dyDescent="0.2">
      <c r="B40" s="11" t="str">
        <f>+データ１!B10</f>
        <v>スーパーリ－グ 　　                  　　　 第１７回大会  　　　        　Ｃブロック     　　              ２０２３</v>
      </c>
      <c r="C40" s="67" t="str">
        <f>+IF(B41="","",+B41)</f>
        <v>高島エイト</v>
      </c>
      <c r="D40" s="68"/>
      <c r="E40" s="69"/>
      <c r="F40" s="67" t="str">
        <f>+IF(B43="","",+B43)</f>
        <v>新宿ドリーム</v>
      </c>
      <c r="G40" s="68"/>
      <c r="H40" s="69"/>
      <c r="I40" s="67" t="str">
        <f>+IF(B45="","",+B45)</f>
        <v>糀谷イーグルス</v>
      </c>
      <c r="J40" s="68"/>
      <c r="K40" s="69"/>
      <c r="L40" s="67" t="str">
        <f>+IF(B47="","",+B47)</f>
        <v>富ヶ谷ノーティーボーイズ</v>
      </c>
      <c r="M40" s="68"/>
      <c r="N40" s="69"/>
      <c r="O40" s="67" t="str">
        <f>+IF(B49="","",+B49)</f>
        <v>深川レッドソックス</v>
      </c>
      <c r="P40" s="68"/>
      <c r="Q40" s="69"/>
      <c r="R40" s="67" t="str">
        <f>+IF(B51="","",+B51)</f>
        <v>御殿山ファイターズ</v>
      </c>
      <c r="S40" s="68"/>
      <c r="T40" s="69"/>
      <c r="U40" s="67" t="str">
        <f>+IF(B53="","",+B53)</f>
        <v>堀小スワローズ</v>
      </c>
      <c r="V40" s="68"/>
      <c r="W40" s="69"/>
      <c r="X40" s="67" t="str">
        <f>+IF(B55="","",+B55)</f>
        <v>豊島ブレイズ</v>
      </c>
      <c r="Y40" s="68"/>
      <c r="Z40" s="69"/>
      <c r="AA40" s="12" t="s">
        <v>0</v>
      </c>
      <c r="AB40" s="8" t="s">
        <v>1</v>
      </c>
      <c r="AC40" s="8" t="s">
        <v>2</v>
      </c>
      <c r="AD40" s="6" t="s">
        <v>6</v>
      </c>
      <c r="AE40" s="7" t="s">
        <v>8</v>
      </c>
      <c r="AF40" s="7" t="s">
        <v>9</v>
      </c>
      <c r="AG40" s="7" t="s">
        <v>33</v>
      </c>
      <c r="AH40" s="6" t="s">
        <v>7</v>
      </c>
    </row>
    <row r="41" spans="1:34" x14ac:dyDescent="0.2">
      <c r="A41" s="54">
        <v>17</v>
      </c>
      <c r="B41" s="55" t="str">
        <f>IF(データ２!B34="","",VLOOKUP(A41,データ２!$A$2:$B$224,2))</f>
        <v>高島エイト</v>
      </c>
      <c r="C41" s="57" t="s">
        <v>11</v>
      </c>
      <c r="D41" s="58"/>
      <c r="E41" s="59"/>
      <c r="F41" s="13" t="s">
        <v>120</v>
      </c>
      <c r="G41" s="14" t="s">
        <v>12</v>
      </c>
      <c r="H41" s="15">
        <v>1</v>
      </c>
      <c r="I41" s="13" t="s">
        <v>120</v>
      </c>
      <c r="J41" s="14" t="s">
        <v>12</v>
      </c>
      <c r="K41" s="15">
        <v>2</v>
      </c>
      <c r="L41" s="32"/>
      <c r="M41" s="33"/>
      <c r="N41" s="34"/>
      <c r="O41" s="13" t="s">
        <v>120</v>
      </c>
      <c r="P41" s="14" t="s">
        <v>12</v>
      </c>
      <c r="Q41" s="15">
        <v>4</v>
      </c>
      <c r="R41" s="32"/>
      <c r="S41" s="33"/>
      <c r="T41" s="34"/>
      <c r="U41" s="13" t="s">
        <v>120</v>
      </c>
      <c r="V41" s="14" t="s">
        <v>12</v>
      </c>
      <c r="W41" s="15">
        <v>6</v>
      </c>
      <c r="X41" s="38"/>
      <c r="Y41" s="39"/>
      <c r="Z41" s="40"/>
      <c r="AA41" s="63">
        <f>COUNTIF(C41:Z42,"○")</f>
        <v>2</v>
      </c>
      <c r="AB41" s="65">
        <f>COUNTIF(C41:Z42,"●")</f>
        <v>1</v>
      </c>
      <c r="AC41" s="65">
        <f>COUNTIF(C41:Z42,"△")</f>
        <v>0</v>
      </c>
      <c r="AD41" s="65">
        <f t="shared" ref="AD41" si="19">+AA41*3+AC41*1</f>
        <v>6</v>
      </c>
      <c r="AE41" s="65">
        <f>+H42+K42+N42+Q42+T42+W42+Z42</f>
        <v>15</v>
      </c>
      <c r="AF41" s="65">
        <f>+F42+I42+L42+O42+R42+U42+X42</f>
        <v>28</v>
      </c>
      <c r="AG41" s="65">
        <f>+RANK(AD41,$AD$41:$AD$56,0)*100+RANK(AE41,$AE$41:$AE$56,1)*10+RANK(AF41,$AF$41:$AF$56,0)</f>
        <v>243</v>
      </c>
      <c r="AH41" s="65">
        <f>+RANK(AG41,$AG$41:$AG$56,1)</f>
        <v>3</v>
      </c>
    </row>
    <row r="42" spans="1:34" x14ac:dyDescent="0.2">
      <c r="A42" s="54"/>
      <c r="B42" s="56"/>
      <c r="C42" s="60"/>
      <c r="D42" s="61"/>
      <c r="E42" s="62"/>
      <c r="F42" s="16"/>
      <c r="G42" s="17" t="s">
        <v>12</v>
      </c>
      <c r="H42" s="18"/>
      <c r="I42" s="16"/>
      <c r="J42" s="17" t="s">
        <v>12</v>
      </c>
      <c r="K42" s="18"/>
      <c r="L42" s="35">
        <v>9</v>
      </c>
      <c r="M42" s="36" t="s">
        <v>277</v>
      </c>
      <c r="N42" s="37">
        <v>4</v>
      </c>
      <c r="O42" s="16"/>
      <c r="P42" s="17" t="s">
        <v>12</v>
      </c>
      <c r="Q42" s="18"/>
      <c r="R42" s="35">
        <v>16</v>
      </c>
      <c r="S42" s="36" t="s">
        <v>277</v>
      </c>
      <c r="T42" s="37">
        <v>5</v>
      </c>
      <c r="U42" s="16"/>
      <c r="V42" s="17" t="s">
        <v>12</v>
      </c>
      <c r="W42" s="18"/>
      <c r="X42" s="41">
        <v>3</v>
      </c>
      <c r="Y42" s="42" t="s">
        <v>252</v>
      </c>
      <c r="Z42" s="43">
        <v>6</v>
      </c>
      <c r="AA42" s="64"/>
      <c r="AB42" s="66"/>
      <c r="AC42" s="66"/>
      <c r="AD42" s="66"/>
      <c r="AE42" s="66"/>
      <c r="AF42" s="66"/>
      <c r="AG42" s="66"/>
      <c r="AH42" s="66"/>
    </row>
    <row r="43" spans="1:34" x14ac:dyDescent="0.2">
      <c r="A43" s="54">
        <v>18</v>
      </c>
      <c r="B43" s="55" t="str">
        <f>IF(データ２!B36="","",VLOOKUP(A43,データ２!$A$2:$B$224,2))</f>
        <v>新宿ドリーム</v>
      </c>
      <c r="C43" s="13" t="s">
        <v>120</v>
      </c>
      <c r="D43" s="14" t="s">
        <v>12</v>
      </c>
      <c r="E43" s="15">
        <v>1</v>
      </c>
      <c r="F43" s="57" t="s">
        <v>11</v>
      </c>
      <c r="G43" s="58"/>
      <c r="H43" s="59"/>
      <c r="I43" s="13" t="s">
        <v>120</v>
      </c>
      <c r="J43" s="14" t="s">
        <v>12</v>
      </c>
      <c r="K43" s="15">
        <v>8</v>
      </c>
      <c r="L43" s="13" t="s">
        <v>120</v>
      </c>
      <c r="M43" s="14" t="s">
        <v>12</v>
      </c>
      <c r="N43" s="15">
        <v>9</v>
      </c>
      <c r="O43" s="38"/>
      <c r="P43" s="39"/>
      <c r="Q43" s="40"/>
      <c r="R43" s="13" t="s">
        <v>120</v>
      </c>
      <c r="S43" s="14" t="s">
        <v>12</v>
      </c>
      <c r="T43" s="15">
        <v>11</v>
      </c>
      <c r="U43" s="38"/>
      <c r="V43" s="39"/>
      <c r="W43" s="40"/>
      <c r="X43" s="13" t="s">
        <v>120</v>
      </c>
      <c r="Y43" s="14" t="s">
        <v>12</v>
      </c>
      <c r="Z43" s="15">
        <v>13</v>
      </c>
      <c r="AA43" s="63">
        <f>COUNTIF(C43:Z44,"○")</f>
        <v>0</v>
      </c>
      <c r="AB43" s="65">
        <f>COUNTIF(C43:Z44,"●")</f>
        <v>2</v>
      </c>
      <c r="AC43" s="65">
        <f>COUNTIF(C43:Z44,"△")</f>
        <v>0</v>
      </c>
      <c r="AD43" s="65">
        <f t="shared" ref="AD43" si="20">+AA43*3+AC43*1</f>
        <v>0</v>
      </c>
      <c r="AE43" s="65">
        <f>+E44+K44+N44+Q44+T44+W44+Z44</f>
        <v>36</v>
      </c>
      <c r="AF43" s="65">
        <f>+C44+I44+L44+O44+R44+U44+X44</f>
        <v>1</v>
      </c>
      <c r="AG43" s="65">
        <f>+RANK(AD43,$AD$41:$AD$56,0)*100+RANK(AE43,$AE$41:$AE$56,1)*10+RANK(AF43,$AF$41:$AF$56,0)</f>
        <v>688</v>
      </c>
      <c r="AH43" s="65">
        <f>+RANK(AG43,$AG$41:$AG$56,1)</f>
        <v>8</v>
      </c>
    </row>
    <row r="44" spans="1:34" x14ac:dyDescent="0.2">
      <c r="A44" s="54"/>
      <c r="B44" s="56"/>
      <c r="C44" s="16"/>
      <c r="D44" s="17" t="s">
        <v>12</v>
      </c>
      <c r="E44" s="18"/>
      <c r="F44" s="60"/>
      <c r="G44" s="61"/>
      <c r="H44" s="62"/>
      <c r="I44" s="16"/>
      <c r="J44" s="17" t="s">
        <v>12</v>
      </c>
      <c r="K44" s="18"/>
      <c r="L44" s="16"/>
      <c r="M44" s="17" t="s">
        <v>12</v>
      </c>
      <c r="N44" s="18"/>
      <c r="O44" s="41">
        <v>0</v>
      </c>
      <c r="P44" s="42" t="s">
        <v>252</v>
      </c>
      <c r="Q44" s="43">
        <v>17</v>
      </c>
      <c r="R44" s="16"/>
      <c r="S44" s="17" t="s">
        <v>12</v>
      </c>
      <c r="T44" s="18"/>
      <c r="U44" s="41">
        <v>1</v>
      </c>
      <c r="V44" s="42" t="s">
        <v>252</v>
      </c>
      <c r="W44" s="43">
        <v>19</v>
      </c>
      <c r="X44" s="16"/>
      <c r="Y44" s="17" t="s">
        <v>12</v>
      </c>
      <c r="Z44" s="18"/>
      <c r="AA44" s="64"/>
      <c r="AB44" s="66"/>
      <c r="AC44" s="66"/>
      <c r="AD44" s="66"/>
      <c r="AE44" s="66"/>
      <c r="AF44" s="66"/>
      <c r="AG44" s="66"/>
      <c r="AH44" s="66"/>
    </row>
    <row r="45" spans="1:34" x14ac:dyDescent="0.2">
      <c r="A45" s="54">
        <v>19</v>
      </c>
      <c r="B45" s="55" t="str">
        <f>IF(データ２!B38="","",VLOOKUP(A45,データ２!$A$2:$B$224,2))</f>
        <v>糀谷イーグルス</v>
      </c>
      <c r="C45" s="13" t="s">
        <v>120</v>
      </c>
      <c r="D45" s="14" t="s">
        <v>12</v>
      </c>
      <c r="E45" s="15">
        <v>2</v>
      </c>
      <c r="F45" s="13" t="s">
        <v>120</v>
      </c>
      <c r="G45" s="14" t="s">
        <v>12</v>
      </c>
      <c r="H45" s="15">
        <v>8</v>
      </c>
      <c r="I45" s="57" t="s">
        <v>11</v>
      </c>
      <c r="J45" s="58"/>
      <c r="K45" s="59"/>
      <c r="L45" s="13" t="s">
        <v>120</v>
      </c>
      <c r="M45" s="14" t="s">
        <v>12</v>
      </c>
      <c r="N45" s="15">
        <v>14</v>
      </c>
      <c r="O45" s="13" t="s">
        <v>120</v>
      </c>
      <c r="P45" s="14" t="s">
        <v>12</v>
      </c>
      <c r="Q45" s="15">
        <v>15</v>
      </c>
      <c r="R45" s="13" t="s">
        <v>120</v>
      </c>
      <c r="S45" s="14" t="s">
        <v>12</v>
      </c>
      <c r="T45" s="15">
        <v>16</v>
      </c>
      <c r="U45" s="45"/>
      <c r="V45" s="46"/>
      <c r="W45" s="47"/>
      <c r="X45" s="38"/>
      <c r="Y45" s="39"/>
      <c r="Z45" s="40"/>
      <c r="AA45" s="63">
        <f>COUNTIF(C45:Z46,"○")</f>
        <v>0</v>
      </c>
      <c r="AB45" s="65">
        <f>COUNTIF(C45:Z46,"●")</f>
        <v>1</v>
      </c>
      <c r="AC45" s="65">
        <f>COUNTIF(C45:Z46,"△")</f>
        <v>1</v>
      </c>
      <c r="AD45" s="65">
        <f t="shared" ref="AD45" si="21">+AA45*3+AC45*1</f>
        <v>1</v>
      </c>
      <c r="AE45" s="65">
        <f>+E46+H46+N46+Q46+T46+W46+Z46</f>
        <v>21</v>
      </c>
      <c r="AF45" s="65">
        <f>C46+F46+L46+O46+R46+U46+X46</f>
        <v>5</v>
      </c>
      <c r="AG45" s="65">
        <f>+RANK(AD45,$AD$41:$AD$56,0)*100+RANK(AE45,$AE$41:$AE$56,1)*10+RANK(AF45,$AF$41:$AF$56,0)</f>
        <v>567</v>
      </c>
      <c r="AH45" s="65">
        <f>+RANK(AG45,$AG$41:$AG$56,1)</f>
        <v>5</v>
      </c>
    </row>
    <row r="46" spans="1:34" x14ac:dyDescent="0.2">
      <c r="A46" s="54"/>
      <c r="B46" s="56"/>
      <c r="C46" s="16"/>
      <c r="D46" s="17" t="s">
        <v>12</v>
      </c>
      <c r="E46" s="18"/>
      <c r="F46" s="16"/>
      <c r="G46" s="17" t="s">
        <v>12</v>
      </c>
      <c r="H46" s="18"/>
      <c r="I46" s="60"/>
      <c r="J46" s="61"/>
      <c r="K46" s="62"/>
      <c r="L46" s="16"/>
      <c r="M46" s="17" t="s">
        <v>12</v>
      </c>
      <c r="N46" s="18"/>
      <c r="O46" s="16"/>
      <c r="P46" s="17" t="s">
        <v>12</v>
      </c>
      <c r="Q46" s="18"/>
      <c r="R46" s="16"/>
      <c r="S46" s="17" t="s">
        <v>12</v>
      </c>
      <c r="T46" s="18"/>
      <c r="U46" s="48">
        <v>4</v>
      </c>
      <c r="V46" s="49" t="s">
        <v>278</v>
      </c>
      <c r="W46" s="50">
        <v>4</v>
      </c>
      <c r="X46" s="41">
        <v>1</v>
      </c>
      <c r="Y46" s="42" t="s">
        <v>252</v>
      </c>
      <c r="Z46" s="43">
        <v>17</v>
      </c>
      <c r="AA46" s="64"/>
      <c r="AB46" s="66"/>
      <c r="AC46" s="66"/>
      <c r="AD46" s="66"/>
      <c r="AE46" s="66"/>
      <c r="AF46" s="66"/>
      <c r="AG46" s="66"/>
      <c r="AH46" s="66"/>
    </row>
    <row r="47" spans="1:34" x14ac:dyDescent="0.2">
      <c r="A47" s="54">
        <v>20</v>
      </c>
      <c r="B47" s="55" t="str">
        <f>IF(データ２!B40="","",VLOOKUP(A47,データ２!$A$2:$B$224,2))</f>
        <v>富ヶ谷ノーティーボーイズ</v>
      </c>
      <c r="C47" s="38"/>
      <c r="D47" s="39"/>
      <c r="E47" s="40"/>
      <c r="F47" s="13" t="s">
        <v>120</v>
      </c>
      <c r="G47" s="14" t="s">
        <v>12</v>
      </c>
      <c r="H47" s="15">
        <v>9</v>
      </c>
      <c r="I47" s="13" t="s">
        <v>120</v>
      </c>
      <c r="J47" s="14" t="s">
        <v>12</v>
      </c>
      <c r="K47" s="15">
        <v>14</v>
      </c>
      <c r="L47" s="57" t="s">
        <v>11</v>
      </c>
      <c r="M47" s="58"/>
      <c r="N47" s="59"/>
      <c r="O47" s="13" t="s">
        <v>120</v>
      </c>
      <c r="P47" s="14" t="s">
        <v>12</v>
      </c>
      <c r="Q47" s="15">
        <v>19</v>
      </c>
      <c r="R47" s="13" t="s">
        <v>120</v>
      </c>
      <c r="S47" s="14" t="s">
        <v>12</v>
      </c>
      <c r="T47" s="15">
        <v>20</v>
      </c>
      <c r="U47" s="13" t="s">
        <v>120</v>
      </c>
      <c r="V47" s="14" t="s">
        <v>12</v>
      </c>
      <c r="W47" s="15">
        <v>21</v>
      </c>
      <c r="X47" s="38"/>
      <c r="Y47" s="39"/>
      <c r="Z47" s="40"/>
      <c r="AA47" s="63">
        <f>COUNTIF(C47:Z48,"○")</f>
        <v>0</v>
      </c>
      <c r="AB47" s="65">
        <f>COUNTIF(C47:Z48,"●")</f>
        <v>2</v>
      </c>
      <c r="AC47" s="65">
        <f>COUNTIF(C47:Z48,"△")</f>
        <v>0</v>
      </c>
      <c r="AD47" s="65">
        <f t="shared" ref="AD47" si="22">+AA47*3+AC47*1</f>
        <v>0</v>
      </c>
      <c r="AE47" s="65">
        <f>+E48+H48+K48+Q48+T48+W48+Z48</f>
        <v>18</v>
      </c>
      <c r="AF47" s="65">
        <f>C48+F48+I48+O48+R48+U48+X48</f>
        <v>7</v>
      </c>
      <c r="AG47" s="65">
        <f>+RANK(AD47,$AD$41:$AD$56,0)*100+RANK(AE47,$AE$41:$AE$56,1)*10+RANK(AF47,$AF$41:$AF$56,0)</f>
        <v>656</v>
      </c>
      <c r="AH47" s="65">
        <f>+RANK(AG47,$AG$41:$AG$56,1)</f>
        <v>6</v>
      </c>
    </row>
    <row r="48" spans="1:34" x14ac:dyDescent="0.2">
      <c r="A48" s="54"/>
      <c r="B48" s="56"/>
      <c r="C48" s="41">
        <v>4</v>
      </c>
      <c r="D48" s="42" t="s">
        <v>252</v>
      </c>
      <c r="E48" s="43">
        <v>9</v>
      </c>
      <c r="F48" s="16"/>
      <c r="G48" s="17" t="s">
        <v>12</v>
      </c>
      <c r="H48" s="18"/>
      <c r="I48" s="16"/>
      <c r="J48" s="17" t="s">
        <v>12</v>
      </c>
      <c r="K48" s="18"/>
      <c r="L48" s="60"/>
      <c r="M48" s="61"/>
      <c r="N48" s="62"/>
      <c r="O48" s="16"/>
      <c r="P48" s="17" t="s">
        <v>12</v>
      </c>
      <c r="Q48" s="18"/>
      <c r="R48" s="16"/>
      <c r="S48" s="17" t="s">
        <v>12</v>
      </c>
      <c r="T48" s="18"/>
      <c r="U48" s="16"/>
      <c r="V48" s="17" t="s">
        <v>12</v>
      </c>
      <c r="W48" s="18"/>
      <c r="X48" s="41">
        <v>3</v>
      </c>
      <c r="Y48" s="42" t="s">
        <v>252</v>
      </c>
      <c r="Z48" s="43">
        <v>9</v>
      </c>
      <c r="AA48" s="64"/>
      <c r="AB48" s="66"/>
      <c r="AC48" s="66"/>
      <c r="AD48" s="66"/>
      <c r="AE48" s="66"/>
      <c r="AF48" s="66"/>
      <c r="AG48" s="66"/>
      <c r="AH48" s="66"/>
    </row>
    <row r="49" spans="1:34" x14ac:dyDescent="0.2">
      <c r="A49" s="54">
        <v>21</v>
      </c>
      <c r="B49" s="55" t="str">
        <f>IF(データ２!B42="","",VLOOKUP(A49,データ２!$A$2:$B$224,2))</f>
        <v>深川レッドソックス</v>
      </c>
      <c r="C49" s="13" t="s">
        <v>120</v>
      </c>
      <c r="D49" s="14" t="s">
        <v>12</v>
      </c>
      <c r="E49" s="15">
        <v>4</v>
      </c>
      <c r="F49" s="32"/>
      <c r="G49" s="33"/>
      <c r="H49" s="34"/>
      <c r="I49" s="13" t="s">
        <v>120</v>
      </c>
      <c r="J49" s="14" t="s">
        <v>12</v>
      </c>
      <c r="K49" s="15">
        <v>15</v>
      </c>
      <c r="L49" s="13" t="s">
        <v>120</v>
      </c>
      <c r="M49" s="14" t="s">
        <v>12</v>
      </c>
      <c r="N49" s="15">
        <v>19</v>
      </c>
      <c r="O49" s="57" t="s">
        <v>11</v>
      </c>
      <c r="P49" s="58"/>
      <c r="Q49" s="59"/>
      <c r="R49" s="32"/>
      <c r="S49" s="33"/>
      <c r="T49" s="34"/>
      <c r="U49" s="13" t="s">
        <v>120</v>
      </c>
      <c r="V49" s="14" t="s">
        <v>12</v>
      </c>
      <c r="W49" s="15">
        <v>24</v>
      </c>
      <c r="X49" s="38"/>
      <c r="Y49" s="39"/>
      <c r="Z49" s="40"/>
      <c r="AA49" s="63">
        <f>COUNTIF(C49:Z50,"○")</f>
        <v>2</v>
      </c>
      <c r="AB49" s="65">
        <f>COUNTIF(C49:Z50,"●")</f>
        <v>1</v>
      </c>
      <c r="AC49" s="65">
        <f>COUNTIF(C49:Z50,"△")</f>
        <v>0</v>
      </c>
      <c r="AD49" s="65">
        <f t="shared" ref="AD49" si="23">+AA49*3+AC49*1</f>
        <v>6</v>
      </c>
      <c r="AE49" s="65">
        <f>+E50+H50+K50+N50+T50+W50+Z50</f>
        <v>13</v>
      </c>
      <c r="AF49" s="65">
        <f>C50+F50+I50+L50+R50+U50+X50+AA50</f>
        <v>38</v>
      </c>
      <c r="AG49" s="65">
        <f>+RANK(AD49,$AD$41:$AD$56,0)*100+RANK(AE49,$AE$41:$AE$56,1)*10+RANK(AF49,$AF$41:$AF$56,0)</f>
        <v>232</v>
      </c>
      <c r="AH49" s="65">
        <f>+RANK(AG49,$AG$41:$AG$56,1)</f>
        <v>2</v>
      </c>
    </row>
    <row r="50" spans="1:34" x14ac:dyDescent="0.2">
      <c r="A50" s="54"/>
      <c r="B50" s="56"/>
      <c r="C50" s="16"/>
      <c r="D50" s="17" t="s">
        <v>12</v>
      </c>
      <c r="E50" s="18"/>
      <c r="F50" s="35">
        <v>17</v>
      </c>
      <c r="G50" s="36" t="s">
        <v>277</v>
      </c>
      <c r="H50" s="37">
        <v>0</v>
      </c>
      <c r="I50" s="16"/>
      <c r="J50" s="17" t="s">
        <v>12</v>
      </c>
      <c r="K50" s="18"/>
      <c r="L50" s="16"/>
      <c r="M50" s="17" t="s">
        <v>12</v>
      </c>
      <c r="N50" s="18"/>
      <c r="O50" s="60"/>
      <c r="P50" s="61"/>
      <c r="Q50" s="62"/>
      <c r="R50" s="35">
        <v>18</v>
      </c>
      <c r="S50" s="36" t="s">
        <v>277</v>
      </c>
      <c r="T50" s="37">
        <v>5</v>
      </c>
      <c r="U50" s="16"/>
      <c r="V50" s="17" t="s">
        <v>12</v>
      </c>
      <c r="W50" s="18"/>
      <c r="X50" s="41">
        <v>3</v>
      </c>
      <c r="Y50" s="42" t="s">
        <v>252</v>
      </c>
      <c r="Z50" s="43">
        <v>8</v>
      </c>
      <c r="AA50" s="64"/>
      <c r="AB50" s="66"/>
      <c r="AC50" s="66"/>
      <c r="AD50" s="66"/>
      <c r="AE50" s="66"/>
      <c r="AF50" s="66"/>
      <c r="AG50" s="66"/>
      <c r="AH50" s="66"/>
    </row>
    <row r="51" spans="1:34" x14ac:dyDescent="0.2">
      <c r="A51" s="54">
        <v>22</v>
      </c>
      <c r="B51" s="55" t="str">
        <f>IF(データ２!B44="","",VLOOKUP(A51,データ２!$A$2:$B$224,2))</f>
        <v>御殿山ファイターズ</v>
      </c>
      <c r="C51" s="38"/>
      <c r="D51" s="39"/>
      <c r="E51" s="40"/>
      <c r="F51" s="13" t="s">
        <v>120</v>
      </c>
      <c r="G51" s="14" t="s">
        <v>12</v>
      </c>
      <c r="H51" s="15">
        <v>11</v>
      </c>
      <c r="I51" s="13" t="s">
        <v>120</v>
      </c>
      <c r="J51" s="14" t="s">
        <v>12</v>
      </c>
      <c r="K51" s="15">
        <v>16</v>
      </c>
      <c r="L51" s="13" t="s">
        <v>120</v>
      </c>
      <c r="M51" s="14" t="s">
        <v>12</v>
      </c>
      <c r="N51" s="15">
        <v>20</v>
      </c>
      <c r="O51" s="38"/>
      <c r="P51" s="39"/>
      <c r="Q51" s="40"/>
      <c r="R51" s="57" t="s">
        <v>11</v>
      </c>
      <c r="S51" s="58"/>
      <c r="T51" s="59"/>
      <c r="U51" s="13" t="s">
        <v>120</v>
      </c>
      <c r="V51" s="14" t="s">
        <v>12</v>
      </c>
      <c r="W51" s="15">
        <v>26</v>
      </c>
      <c r="X51" s="13" t="s">
        <v>120</v>
      </c>
      <c r="Y51" s="14" t="s">
        <v>12</v>
      </c>
      <c r="Z51" s="15">
        <v>27</v>
      </c>
      <c r="AA51" s="63">
        <f>COUNTIF(C51:Z52,"○")</f>
        <v>0</v>
      </c>
      <c r="AB51" s="65">
        <f>COUNTIF(C51:Z52,"●")</f>
        <v>2</v>
      </c>
      <c r="AC51" s="65">
        <f>COUNTIF(C51:Z52,"△")</f>
        <v>0</v>
      </c>
      <c r="AD51" s="65">
        <f t="shared" ref="AD51" si="24">+AA51*3+AC51*1</f>
        <v>0</v>
      </c>
      <c r="AE51" s="65">
        <f>+E52+H52+K52+N52+Q52+W52+Z52</f>
        <v>34</v>
      </c>
      <c r="AF51" s="65">
        <f>C52+F52+I52+L52+O52+U52+X52</f>
        <v>10</v>
      </c>
      <c r="AG51" s="65">
        <f>+RANK(AD51,$AD$41:$AD$56,0)*100+RANK(AE51,$AE$41:$AE$56,1)*10+RANK(AF51,$AF$41:$AF$56,0)</f>
        <v>675</v>
      </c>
      <c r="AH51" s="65">
        <f>+RANK(AG51,$AG$41:$AG$56,1)</f>
        <v>7</v>
      </c>
    </row>
    <row r="52" spans="1:34" x14ac:dyDescent="0.2">
      <c r="A52" s="54"/>
      <c r="B52" s="56"/>
      <c r="C52" s="41">
        <v>5</v>
      </c>
      <c r="D52" s="42" t="s">
        <v>252</v>
      </c>
      <c r="E52" s="43">
        <v>16</v>
      </c>
      <c r="F52" s="16"/>
      <c r="G52" s="17" t="s">
        <v>12</v>
      </c>
      <c r="H52" s="18"/>
      <c r="I52" s="16"/>
      <c r="J52" s="17" t="s">
        <v>12</v>
      </c>
      <c r="K52" s="18"/>
      <c r="L52" s="16"/>
      <c r="M52" s="17" t="s">
        <v>12</v>
      </c>
      <c r="N52" s="18"/>
      <c r="O52" s="41">
        <v>5</v>
      </c>
      <c r="P52" s="42" t="s">
        <v>252</v>
      </c>
      <c r="Q52" s="43">
        <v>18</v>
      </c>
      <c r="R52" s="60"/>
      <c r="S52" s="61"/>
      <c r="T52" s="62"/>
      <c r="U52" s="16"/>
      <c r="V52" s="17" t="s">
        <v>12</v>
      </c>
      <c r="W52" s="18"/>
      <c r="X52" s="16"/>
      <c r="Y52" s="17" t="s">
        <v>12</v>
      </c>
      <c r="Z52" s="18"/>
      <c r="AA52" s="64"/>
      <c r="AB52" s="66"/>
      <c r="AC52" s="66"/>
      <c r="AD52" s="66"/>
      <c r="AE52" s="66"/>
      <c r="AF52" s="66"/>
      <c r="AG52" s="66"/>
      <c r="AH52" s="66"/>
    </row>
    <row r="53" spans="1:34" x14ac:dyDescent="0.2">
      <c r="A53" s="54">
        <v>23</v>
      </c>
      <c r="B53" s="55" t="str">
        <f>IF(データ２!B46="","",VLOOKUP(A53,データ２!$A$2:$B$224,2))</f>
        <v>堀小スワローズ</v>
      </c>
      <c r="C53" s="13" t="s">
        <v>120</v>
      </c>
      <c r="D53" s="14" t="s">
        <v>12</v>
      </c>
      <c r="E53" s="15">
        <v>6</v>
      </c>
      <c r="F53" s="32"/>
      <c r="G53" s="33"/>
      <c r="H53" s="34"/>
      <c r="I53" s="45"/>
      <c r="J53" s="46"/>
      <c r="K53" s="47"/>
      <c r="L53" s="13" t="s">
        <v>120</v>
      </c>
      <c r="M53" s="14" t="s">
        <v>12</v>
      </c>
      <c r="N53" s="15">
        <v>21</v>
      </c>
      <c r="O53" s="13" t="s">
        <v>120</v>
      </c>
      <c r="P53" s="14" t="s">
        <v>12</v>
      </c>
      <c r="Q53" s="15">
        <v>24</v>
      </c>
      <c r="R53" s="13" t="s">
        <v>120</v>
      </c>
      <c r="S53" s="14" t="s">
        <v>12</v>
      </c>
      <c r="T53" s="15">
        <v>26</v>
      </c>
      <c r="U53" s="57" t="s">
        <v>11</v>
      </c>
      <c r="V53" s="58"/>
      <c r="W53" s="59"/>
      <c r="X53" s="13" t="s">
        <v>120</v>
      </c>
      <c r="Y53" s="14" t="s">
        <v>12</v>
      </c>
      <c r="Z53" s="15">
        <v>28</v>
      </c>
      <c r="AA53" s="63">
        <f>COUNTIF(C53:Z54,"○")</f>
        <v>1</v>
      </c>
      <c r="AB53" s="65">
        <f>COUNTIF(C53:Z54,"●")</f>
        <v>0</v>
      </c>
      <c r="AC53" s="65">
        <f>COUNTIF(C53:Z54,"△")</f>
        <v>1</v>
      </c>
      <c r="AD53" s="65">
        <f t="shared" ref="AD53" si="25">+AA53*3+AC53*1</f>
        <v>4</v>
      </c>
      <c r="AE53" s="65">
        <f>+E54+H54+K54+N54+Q54+T54+Z54</f>
        <v>5</v>
      </c>
      <c r="AF53" s="65">
        <f>C54+F54+I54+L54+O54+R54+U54+X54</f>
        <v>23</v>
      </c>
      <c r="AG53" s="65">
        <f>+RANK(AD53,$AD$41:$AD$56,0)*100+RANK(AE53,$AE$41:$AE$56,1)*10+RANK(AF53,$AF$41:$AF$56,0)</f>
        <v>414</v>
      </c>
      <c r="AH53" s="65">
        <f>+RANK(AG53,$AG$41:$AG$56,1)</f>
        <v>4</v>
      </c>
    </row>
    <row r="54" spans="1:34" x14ac:dyDescent="0.2">
      <c r="A54" s="54"/>
      <c r="B54" s="56"/>
      <c r="C54" s="16"/>
      <c r="D54" s="17" t="s">
        <v>12</v>
      </c>
      <c r="E54" s="18"/>
      <c r="F54" s="35">
        <v>19</v>
      </c>
      <c r="G54" s="36" t="s">
        <v>277</v>
      </c>
      <c r="H54" s="37">
        <v>1</v>
      </c>
      <c r="I54" s="48">
        <v>4</v>
      </c>
      <c r="J54" s="49" t="s">
        <v>278</v>
      </c>
      <c r="K54" s="50">
        <v>4</v>
      </c>
      <c r="L54" s="16"/>
      <c r="M54" s="17" t="s">
        <v>12</v>
      </c>
      <c r="N54" s="18"/>
      <c r="O54" s="16"/>
      <c r="P54" s="17" t="s">
        <v>12</v>
      </c>
      <c r="Q54" s="18"/>
      <c r="R54" s="16"/>
      <c r="S54" s="17" t="s">
        <v>12</v>
      </c>
      <c r="T54" s="18"/>
      <c r="U54" s="60"/>
      <c r="V54" s="61"/>
      <c r="W54" s="62"/>
      <c r="X54" s="16"/>
      <c r="Y54" s="17" t="s">
        <v>12</v>
      </c>
      <c r="Z54" s="18"/>
      <c r="AA54" s="64"/>
      <c r="AB54" s="66"/>
      <c r="AC54" s="66"/>
      <c r="AD54" s="66"/>
      <c r="AE54" s="66"/>
      <c r="AF54" s="66"/>
      <c r="AG54" s="66"/>
      <c r="AH54" s="66"/>
    </row>
    <row r="55" spans="1:34" x14ac:dyDescent="0.2">
      <c r="A55" s="54">
        <v>24</v>
      </c>
      <c r="B55" s="55" t="str">
        <f>IF(データ２!B48="","",VLOOKUP(A55,データ２!$A$2:$B$224,2))</f>
        <v>豊島ブレイズ</v>
      </c>
      <c r="C55" s="32"/>
      <c r="D55" s="33"/>
      <c r="E55" s="34"/>
      <c r="F55" s="13" t="s">
        <v>120</v>
      </c>
      <c r="G55" s="14" t="s">
        <v>12</v>
      </c>
      <c r="H55" s="15">
        <v>13</v>
      </c>
      <c r="I55" s="32"/>
      <c r="J55" s="33"/>
      <c r="K55" s="34"/>
      <c r="L55" s="32"/>
      <c r="M55" s="33"/>
      <c r="N55" s="34"/>
      <c r="O55" s="32"/>
      <c r="P55" s="33"/>
      <c r="Q55" s="34"/>
      <c r="R55" s="13" t="s">
        <v>120</v>
      </c>
      <c r="S55" s="14" t="s">
        <v>12</v>
      </c>
      <c r="T55" s="15">
        <v>27</v>
      </c>
      <c r="U55" s="13" t="s">
        <v>120</v>
      </c>
      <c r="V55" s="14" t="s">
        <v>12</v>
      </c>
      <c r="W55" s="15">
        <v>28</v>
      </c>
      <c r="X55" s="57" t="s">
        <v>11</v>
      </c>
      <c r="Y55" s="58"/>
      <c r="Z55" s="59"/>
      <c r="AA55" s="63">
        <f>COUNTIF(C55:Z56,"○")</f>
        <v>4</v>
      </c>
      <c r="AB55" s="65">
        <f>COUNTIF(C55:Z56,"●")</f>
        <v>0</v>
      </c>
      <c r="AC55" s="65">
        <f>COUNTIF(C55:Z56,"△")</f>
        <v>0</v>
      </c>
      <c r="AD55" s="65">
        <f t="shared" ref="AD55" si="26">+AA55*3+AC55*1</f>
        <v>12</v>
      </c>
      <c r="AE55" s="65">
        <f>+E56+H56+K56+N56+Q56+T56+W56</f>
        <v>10</v>
      </c>
      <c r="AF55" s="65">
        <f>C56+F56+I56+L56+O56+R56+U56+X56</f>
        <v>40</v>
      </c>
      <c r="AG55" s="65">
        <f>+RANK(AD55,$AD$41:$AD$56,0)*100+RANK(AE55,$AE$41:$AE$56,1)*10+RANK(AF55,$AF$41:$AF$56,0)</f>
        <v>121</v>
      </c>
      <c r="AH55" s="65">
        <f>+RANK(AG55,$AG$41:$AG$56,1)</f>
        <v>1</v>
      </c>
    </row>
    <row r="56" spans="1:34" x14ac:dyDescent="0.2">
      <c r="A56" s="54"/>
      <c r="B56" s="56"/>
      <c r="C56" s="35">
        <v>6</v>
      </c>
      <c r="D56" s="36" t="s">
        <v>277</v>
      </c>
      <c r="E56" s="37">
        <v>3</v>
      </c>
      <c r="F56" s="16"/>
      <c r="G56" s="17" t="s">
        <v>12</v>
      </c>
      <c r="H56" s="18"/>
      <c r="I56" s="35">
        <v>17</v>
      </c>
      <c r="J56" s="36" t="s">
        <v>277</v>
      </c>
      <c r="K56" s="37">
        <v>1</v>
      </c>
      <c r="L56" s="35">
        <v>9</v>
      </c>
      <c r="M56" s="36" t="s">
        <v>277</v>
      </c>
      <c r="N56" s="37">
        <v>3</v>
      </c>
      <c r="O56" s="35">
        <v>8</v>
      </c>
      <c r="P56" s="36" t="s">
        <v>277</v>
      </c>
      <c r="Q56" s="37">
        <v>3</v>
      </c>
      <c r="R56" s="16"/>
      <c r="S56" s="17" t="s">
        <v>12</v>
      </c>
      <c r="T56" s="18"/>
      <c r="U56" s="16"/>
      <c r="V56" s="17" t="s">
        <v>12</v>
      </c>
      <c r="W56" s="18"/>
      <c r="X56" s="60"/>
      <c r="Y56" s="61"/>
      <c r="Z56" s="62"/>
      <c r="AA56" s="64"/>
      <c r="AB56" s="66"/>
      <c r="AC56" s="66"/>
      <c r="AD56" s="66"/>
      <c r="AE56" s="66"/>
      <c r="AF56" s="66"/>
      <c r="AG56" s="66"/>
      <c r="AH56" s="66"/>
    </row>
    <row r="57" spans="1:34" x14ac:dyDescent="0.2">
      <c r="AA57" s="51">
        <f>SUM(AA41:AA56)</f>
        <v>9</v>
      </c>
      <c r="AB57" s="51">
        <f>SUM(AB41:AB56)</f>
        <v>9</v>
      </c>
      <c r="AC57" s="51">
        <f>SUM(AC41:AC56)</f>
        <v>2</v>
      </c>
      <c r="AD57" s="51"/>
      <c r="AE57" s="51">
        <f t="shared" ref="AE57" si="27">SUM(AE41:AE56)</f>
        <v>152</v>
      </c>
      <c r="AF57" s="51">
        <f t="shared" ref="AF57" si="28">SUM(AF41:AF56)</f>
        <v>152</v>
      </c>
      <c r="AG57" s="44"/>
      <c r="AH57" s="44">
        <f>28-AA57-(AC57/2)</f>
        <v>18</v>
      </c>
    </row>
    <row r="58" spans="1:34" x14ac:dyDescent="0.2">
      <c r="B58" s="5" t="str">
        <f>+データ１!$B$2</f>
        <v>2023/2/25</v>
      </c>
      <c r="C58" s="4" t="str">
        <f>+データ１!$B$4</f>
        <v xml:space="preserve">２０２３年 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34" ht="100" customHeight="1" x14ac:dyDescent="0.2">
      <c r="B59" s="11" t="str">
        <f>+データ１!B12</f>
        <v>スーパーリ－グ 　　                  　　　 第１７回大会  　　　        　Ｄブロック     　　              ２０２３</v>
      </c>
      <c r="C59" s="67" t="str">
        <f>+IF(B60="","",+B60)</f>
        <v>品川ドリームキッズ</v>
      </c>
      <c r="D59" s="68"/>
      <c r="E59" s="69"/>
      <c r="F59" s="67" t="str">
        <f>+IF(B62="","",+B62)</f>
        <v>扇ターキーズ</v>
      </c>
      <c r="G59" s="68"/>
      <c r="H59" s="69"/>
      <c r="I59" s="67" t="str">
        <f>+IF(B64="","",+B64)</f>
        <v>トゥールスジュニア</v>
      </c>
      <c r="J59" s="68"/>
      <c r="K59" s="69"/>
      <c r="L59" s="67" t="str">
        <f>+IF(B66="","",+B66)</f>
        <v>文京パワーズ</v>
      </c>
      <c r="M59" s="68"/>
      <c r="N59" s="69"/>
      <c r="O59" s="67" t="str">
        <f>+IF(B68="","",+B68)</f>
        <v>江東ジョーズ</v>
      </c>
      <c r="P59" s="68"/>
      <c r="Q59" s="69"/>
      <c r="R59" s="67" t="str">
        <f>+IF(B70="","",+B70)</f>
        <v>サンジュニア</v>
      </c>
      <c r="S59" s="68"/>
      <c r="T59" s="69"/>
      <c r="U59" s="67" t="str">
        <f>+IF(B72="","",+B72)</f>
        <v>興宮ファイターズ</v>
      </c>
      <c r="V59" s="68"/>
      <c r="W59" s="69"/>
      <c r="X59" s="67" t="str">
        <f>+IF(B74="","",+B74)</f>
        <v>不動パイレーツ</v>
      </c>
      <c r="Y59" s="68"/>
      <c r="Z59" s="69"/>
      <c r="AA59" s="12" t="s">
        <v>0</v>
      </c>
      <c r="AB59" s="8" t="s">
        <v>1</v>
      </c>
      <c r="AC59" s="8" t="s">
        <v>2</v>
      </c>
      <c r="AD59" s="6" t="s">
        <v>6</v>
      </c>
      <c r="AE59" s="7" t="s">
        <v>8</v>
      </c>
      <c r="AF59" s="7" t="s">
        <v>9</v>
      </c>
      <c r="AG59" s="7" t="s">
        <v>33</v>
      </c>
      <c r="AH59" s="6" t="s">
        <v>7</v>
      </c>
    </row>
    <row r="60" spans="1:34" x14ac:dyDescent="0.2">
      <c r="A60" s="54">
        <v>25</v>
      </c>
      <c r="B60" s="55" t="str">
        <f>IF(データ２!B50="","",VLOOKUP(A60,データ２!$A$2:$B$224,2))</f>
        <v>品川ドリームキッズ</v>
      </c>
      <c r="C60" s="57" t="s">
        <v>11</v>
      </c>
      <c r="D60" s="58"/>
      <c r="E60" s="59"/>
      <c r="F60" s="13" t="s">
        <v>121</v>
      </c>
      <c r="G60" s="14" t="s">
        <v>12</v>
      </c>
      <c r="H60" s="15">
        <v>1</v>
      </c>
      <c r="I60" s="13" t="s">
        <v>121</v>
      </c>
      <c r="J60" s="14" t="s">
        <v>12</v>
      </c>
      <c r="K60" s="15">
        <v>2</v>
      </c>
      <c r="L60" s="38"/>
      <c r="M60" s="39"/>
      <c r="N60" s="40"/>
      <c r="O60" s="38"/>
      <c r="P60" s="39"/>
      <c r="Q60" s="40"/>
      <c r="R60" s="13" t="s">
        <v>121</v>
      </c>
      <c r="S60" s="14" t="s">
        <v>12</v>
      </c>
      <c r="T60" s="15">
        <v>5</v>
      </c>
      <c r="U60" s="13" t="s">
        <v>121</v>
      </c>
      <c r="V60" s="14" t="s">
        <v>12</v>
      </c>
      <c r="W60" s="15">
        <v>6</v>
      </c>
      <c r="X60" s="38"/>
      <c r="Y60" s="39"/>
      <c r="Z60" s="40"/>
      <c r="AA60" s="63">
        <f>COUNTIF(C60:Z61,"○")</f>
        <v>0</v>
      </c>
      <c r="AB60" s="65">
        <f>COUNTIF(C60:Z61,"●")</f>
        <v>3</v>
      </c>
      <c r="AC60" s="65">
        <f>COUNTIF(C60:Z61,"△")</f>
        <v>0</v>
      </c>
      <c r="AD60" s="65">
        <f t="shared" ref="AD60" si="29">+AA60*3+AC60*1</f>
        <v>0</v>
      </c>
      <c r="AE60" s="65">
        <f>+H61+K61+N61+Q61+T61+W61+Z61</f>
        <v>18</v>
      </c>
      <c r="AF60" s="65">
        <f>+F61+I61+L61+O61+R61+U61+X61</f>
        <v>9</v>
      </c>
      <c r="AG60" s="65">
        <f>+RANK(AD60,$AD$60:$AD$75,0)*100+RANK(AE60,$AE$60:$AE$75,1)*10+RANK(AF60,$AF$60:$AF$75,0)</f>
        <v>748</v>
      </c>
      <c r="AH60" s="65">
        <f>+RANK(AG60,$AG$60:$AG$75,1)</f>
        <v>8</v>
      </c>
    </row>
    <row r="61" spans="1:34" x14ac:dyDescent="0.2">
      <c r="A61" s="54"/>
      <c r="B61" s="56"/>
      <c r="C61" s="60"/>
      <c r="D61" s="61"/>
      <c r="E61" s="62"/>
      <c r="F61" s="16"/>
      <c r="G61" s="17" t="s">
        <v>12</v>
      </c>
      <c r="H61" s="18"/>
      <c r="I61" s="16"/>
      <c r="J61" s="17" t="s">
        <v>12</v>
      </c>
      <c r="K61" s="18"/>
      <c r="L61" s="41">
        <v>3</v>
      </c>
      <c r="M61" s="42" t="s">
        <v>252</v>
      </c>
      <c r="N61" s="43">
        <v>4</v>
      </c>
      <c r="O61" s="41">
        <v>2</v>
      </c>
      <c r="P61" s="42" t="s">
        <v>252</v>
      </c>
      <c r="Q61" s="43">
        <v>4</v>
      </c>
      <c r="R61" s="16"/>
      <c r="S61" s="17" t="s">
        <v>12</v>
      </c>
      <c r="T61" s="18"/>
      <c r="U61" s="16"/>
      <c r="V61" s="17" t="s">
        <v>12</v>
      </c>
      <c r="W61" s="18"/>
      <c r="X61" s="41">
        <v>4</v>
      </c>
      <c r="Y61" s="42" t="s">
        <v>252</v>
      </c>
      <c r="Z61" s="43">
        <v>10</v>
      </c>
      <c r="AA61" s="64"/>
      <c r="AB61" s="66"/>
      <c r="AC61" s="66"/>
      <c r="AD61" s="66"/>
      <c r="AE61" s="66"/>
      <c r="AF61" s="66"/>
      <c r="AG61" s="66"/>
      <c r="AH61" s="66"/>
    </row>
    <row r="62" spans="1:34" x14ac:dyDescent="0.2">
      <c r="A62" s="54">
        <v>26</v>
      </c>
      <c r="B62" s="55" t="str">
        <f>IF(データ２!B52="","",VLOOKUP(A62,データ２!$A$2:$B$224,2))</f>
        <v>扇ターキーズ</v>
      </c>
      <c r="C62" s="13" t="s">
        <v>121</v>
      </c>
      <c r="D62" s="14" t="s">
        <v>12</v>
      </c>
      <c r="E62" s="15">
        <v>1</v>
      </c>
      <c r="F62" s="57" t="s">
        <v>11</v>
      </c>
      <c r="G62" s="58"/>
      <c r="H62" s="59"/>
      <c r="I62" s="32"/>
      <c r="J62" s="33"/>
      <c r="K62" s="34"/>
      <c r="L62" s="13" t="s">
        <v>121</v>
      </c>
      <c r="M62" s="14" t="s">
        <v>12</v>
      </c>
      <c r="N62" s="15">
        <v>9</v>
      </c>
      <c r="O62" s="32"/>
      <c r="P62" s="33"/>
      <c r="Q62" s="34"/>
      <c r="R62" s="32"/>
      <c r="S62" s="33"/>
      <c r="T62" s="34"/>
      <c r="U62" s="32"/>
      <c r="V62" s="33"/>
      <c r="W62" s="34"/>
      <c r="X62" s="13" t="s">
        <v>121</v>
      </c>
      <c r="Y62" s="14" t="s">
        <v>12</v>
      </c>
      <c r="Z62" s="15">
        <v>13</v>
      </c>
      <c r="AA62" s="63">
        <f>COUNTIF(C62:Z63,"○")</f>
        <v>4</v>
      </c>
      <c r="AB62" s="65">
        <f>COUNTIF(C62:Z63,"●")</f>
        <v>0</v>
      </c>
      <c r="AC62" s="65">
        <f>COUNTIF(C62:Z63,"△")</f>
        <v>0</v>
      </c>
      <c r="AD62" s="65">
        <f t="shared" ref="AD62" si="30">+AA62*3+AC62*1</f>
        <v>12</v>
      </c>
      <c r="AE62" s="65">
        <f>+E63+K63+N63+Q63+T63+W63+Z63</f>
        <v>19</v>
      </c>
      <c r="AF62" s="65">
        <f>+C63+I63+L63+O63+R63+U63+X63</f>
        <v>27</v>
      </c>
      <c r="AG62" s="65">
        <f>+RANK(AD62,$AD$60:$AD$75,0)*100+RANK(AE62,$AE$60:$AE$75,1)*10+RANK(AF62,$AF$60:$AF$75,0)</f>
        <v>152</v>
      </c>
      <c r="AH62" s="65">
        <f>+RANK(AG62,$AG$60:$AG$75,1)</f>
        <v>1</v>
      </c>
    </row>
    <row r="63" spans="1:34" x14ac:dyDescent="0.2">
      <c r="A63" s="54"/>
      <c r="B63" s="56"/>
      <c r="C63" s="16"/>
      <c r="D63" s="17" t="s">
        <v>12</v>
      </c>
      <c r="E63" s="18"/>
      <c r="F63" s="60"/>
      <c r="G63" s="61"/>
      <c r="H63" s="62"/>
      <c r="I63" s="35">
        <v>4</v>
      </c>
      <c r="J63" s="36" t="s">
        <v>277</v>
      </c>
      <c r="K63" s="37">
        <v>3</v>
      </c>
      <c r="L63" s="16"/>
      <c r="M63" s="17" t="s">
        <v>12</v>
      </c>
      <c r="N63" s="18"/>
      <c r="O63" s="35">
        <v>7</v>
      </c>
      <c r="P63" s="36" t="s">
        <v>277</v>
      </c>
      <c r="Q63" s="37">
        <v>3</v>
      </c>
      <c r="R63" s="35">
        <v>10</v>
      </c>
      <c r="S63" s="36" t="s">
        <v>277</v>
      </c>
      <c r="T63" s="37">
        <v>8</v>
      </c>
      <c r="U63" s="35">
        <v>6</v>
      </c>
      <c r="V63" s="36" t="s">
        <v>277</v>
      </c>
      <c r="W63" s="37">
        <v>5</v>
      </c>
      <c r="X63" s="16"/>
      <c r="Y63" s="17" t="s">
        <v>12</v>
      </c>
      <c r="Z63" s="18"/>
      <c r="AA63" s="64"/>
      <c r="AB63" s="66"/>
      <c r="AC63" s="66"/>
      <c r="AD63" s="66"/>
      <c r="AE63" s="66"/>
      <c r="AF63" s="66"/>
      <c r="AG63" s="66"/>
      <c r="AH63" s="66"/>
    </row>
    <row r="64" spans="1:34" x14ac:dyDescent="0.2">
      <c r="A64" s="54">
        <v>27</v>
      </c>
      <c r="B64" s="55" t="str">
        <f>IF(データ２!B54="","",VLOOKUP(A64,データ２!$A$2:$B$224,2))</f>
        <v>トゥールスジュニア</v>
      </c>
      <c r="C64" s="13" t="s">
        <v>121</v>
      </c>
      <c r="D64" s="14" t="s">
        <v>12</v>
      </c>
      <c r="E64" s="15">
        <v>2</v>
      </c>
      <c r="F64" s="38"/>
      <c r="G64" s="39"/>
      <c r="H64" s="40"/>
      <c r="I64" s="57" t="s">
        <v>11</v>
      </c>
      <c r="J64" s="58"/>
      <c r="K64" s="59"/>
      <c r="L64" s="13" t="s">
        <v>121</v>
      </c>
      <c r="M64" s="14" t="s">
        <v>12</v>
      </c>
      <c r="N64" s="15">
        <v>14</v>
      </c>
      <c r="O64" s="13" t="s">
        <v>121</v>
      </c>
      <c r="P64" s="14" t="s">
        <v>12</v>
      </c>
      <c r="Q64" s="15">
        <v>15</v>
      </c>
      <c r="R64" s="38"/>
      <c r="S64" s="39"/>
      <c r="T64" s="40"/>
      <c r="U64" s="38"/>
      <c r="V64" s="39"/>
      <c r="W64" s="40"/>
      <c r="X64" s="13" t="s">
        <v>121</v>
      </c>
      <c r="Y64" s="14" t="s">
        <v>12</v>
      </c>
      <c r="Z64" s="15">
        <v>18</v>
      </c>
      <c r="AA64" s="63">
        <f>COUNTIF(C64:Z65,"○")</f>
        <v>0</v>
      </c>
      <c r="AB64" s="65">
        <f>COUNTIF(C64:Z65,"●")</f>
        <v>3</v>
      </c>
      <c r="AC64" s="65">
        <f>COUNTIF(C64:Z65,"△")</f>
        <v>0</v>
      </c>
      <c r="AD64" s="65">
        <f t="shared" ref="AD64" si="31">+AA64*3+AC64*1</f>
        <v>0</v>
      </c>
      <c r="AE64" s="65">
        <f>+E65+H65+N65+Q65+T65+W65+Z65</f>
        <v>17</v>
      </c>
      <c r="AF64" s="65">
        <f>C65+F65+L65+O65+R65+U65+X65</f>
        <v>13</v>
      </c>
      <c r="AG64" s="65">
        <f>+RANK(AD64,$AD$60:$AD$75,0)*100+RANK(AE64,$AE$60:$AE$75,1)*10+RANK(AF64,$AF$60:$AF$75,0)</f>
        <v>736</v>
      </c>
      <c r="AH64" s="65">
        <f>+RANK(AG64,$AG$60:$AG$75,1)</f>
        <v>7</v>
      </c>
    </row>
    <row r="65" spans="1:34" x14ac:dyDescent="0.2">
      <c r="A65" s="54"/>
      <c r="B65" s="56"/>
      <c r="C65" s="16"/>
      <c r="D65" s="17" t="s">
        <v>12</v>
      </c>
      <c r="E65" s="18"/>
      <c r="F65" s="41">
        <v>3</v>
      </c>
      <c r="G65" s="42" t="s">
        <v>252</v>
      </c>
      <c r="H65" s="43">
        <v>4</v>
      </c>
      <c r="I65" s="60"/>
      <c r="J65" s="61"/>
      <c r="K65" s="62"/>
      <c r="L65" s="16"/>
      <c r="M65" s="17" t="s">
        <v>12</v>
      </c>
      <c r="N65" s="18"/>
      <c r="O65" s="16"/>
      <c r="P65" s="17" t="s">
        <v>12</v>
      </c>
      <c r="Q65" s="18"/>
      <c r="R65" s="41">
        <v>4</v>
      </c>
      <c r="S65" s="42" t="s">
        <v>252</v>
      </c>
      <c r="T65" s="43">
        <v>5</v>
      </c>
      <c r="U65" s="41">
        <v>6</v>
      </c>
      <c r="V65" s="42" t="s">
        <v>252</v>
      </c>
      <c r="W65" s="43">
        <v>8</v>
      </c>
      <c r="X65" s="16"/>
      <c r="Y65" s="17" t="s">
        <v>12</v>
      </c>
      <c r="Z65" s="18"/>
      <c r="AA65" s="64"/>
      <c r="AB65" s="66"/>
      <c r="AC65" s="66"/>
      <c r="AD65" s="66"/>
      <c r="AE65" s="66"/>
      <c r="AF65" s="66"/>
      <c r="AG65" s="66"/>
      <c r="AH65" s="66"/>
    </row>
    <row r="66" spans="1:34" x14ac:dyDescent="0.2">
      <c r="A66" s="54">
        <v>28</v>
      </c>
      <c r="B66" s="55" t="str">
        <f>IF(データ２!B56="","",VLOOKUP(A66,データ２!$A$2:$B$224,2))</f>
        <v>文京パワーズ</v>
      </c>
      <c r="C66" s="32"/>
      <c r="D66" s="33"/>
      <c r="E66" s="34"/>
      <c r="F66" s="13" t="s">
        <v>121</v>
      </c>
      <c r="G66" s="14" t="s">
        <v>12</v>
      </c>
      <c r="H66" s="15">
        <v>9</v>
      </c>
      <c r="I66" s="13" t="s">
        <v>121</v>
      </c>
      <c r="J66" s="14" t="s">
        <v>12</v>
      </c>
      <c r="K66" s="15">
        <v>14</v>
      </c>
      <c r="L66" s="57" t="s">
        <v>11</v>
      </c>
      <c r="M66" s="58"/>
      <c r="N66" s="59"/>
      <c r="O66" s="13" t="s">
        <v>121</v>
      </c>
      <c r="P66" s="14" t="s">
        <v>12</v>
      </c>
      <c r="Q66" s="15">
        <v>19</v>
      </c>
      <c r="R66" s="32"/>
      <c r="S66" s="33"/>
      <c r="T66" s="34"/>
      <c r="U66" s="13" t="s">
        <v>121</v>
      </c>
      <c r="V66" s="14" t="s">
        <v>12</v>
      </c>
      <c r="W66" s="15">
        <v>21</v>
      </c>
      <c r="X66" s="13" t="s">
        <v>121</v>
      </c>
      <c r="Y66" s="14" t="s">
        <v>12</v>
      </c>
      <c r="Z66" s="15">
        <v>22</v>
      </c>
      <c r="AA66" s="63">
        <f>COUNTIF(C66:Z67,"○")</f>
        <v>2</v>
      </c>
      <c r="AB66" s="65">
        <f>COUNTIF(C66:Z67,"●")</f>
        <v>0</v>
      </c>
      <c r="AC66" s="65">
        <f>COUNTIF(C66:Z67,"△")</f>
        <v>0</v>
      </c>
      <c r="AD66" s="65">
        <f t="shared" ref="AD66" si="32">+AA66*3+AC66*1</f>
        <v>6</v>
      </c>
      <c r="AE66" s="65">
        <f>+E67+H67+K67+Q67+T67+W67+Z67</f>
        <v>7</v>
      </c>
      <c r="AF66" s="65">
        <f>C67+F67+I67+O67+R67+U67+X67</f>
        <v>10</v>
      </c>
      <c r="AG66" s="65">
        <f>+RANK(AD66,$AD$60:$AD$75,0)*100+RANK(AE66,$AE$60:$AE$75,1)*10+RANK(AF66,$AF$60:$AF$75,0)</f>
        <v>317</v>
      </c>
      <c r="AH66" s="65">
        <f>+RANK(AG66,$AG$60:$AG$75,1)</f>
        <v>3</v>
      </c>
    </row>
    <row r="67" spans="1:34" x14ac:dyDescent="0.2">
      <c r="A67" s="54"/>
      <c r="B67" s="56"/>
      <c r="C67" s="35">
        <v>4</v>
      </c>
      <c r="D67" s="36" t="s">
        <v>277</v>
      </c>
      <c r="E67" s="37">
        <v>3</v>
      </c>
      <c r="F67" s="16"/>
      <c r="G67" s="17" t="s">
        <v>12</v>
      </c>
      <c r="H67" s="18"/>
      <c r="I67" s="16"/>
      <c r="J67" s="17" t="s">
        <v>12</v>
      </c>
      <c r="K67" s="18"/>
      <c r="L67" s="60"/>
      <c r="M67" s="61"/>
      <c r="N67" s="62"/>
      <c r="O67" s="16"/>
      <c r="P67" s="17" t="s">
        <v>12</v>
      </c>
      <c r="Q67" s="18"/>
      <c r="R67" s="35">
        <v>6</v>
      </c>
      <c r="S67" s="36" t="s">
        <v>277</v>
      </c>
      <c r="T67" s="37">
        <v>4</v>
      </c>
      <c r="U67" s="16"/>
      <c r="V67" s="17" t="s">
        <v>12</v>
      </c>
      <c r="W67" s="18"/>
      <c r="X67" s="16"/>
      <c r="Y67" s="17" t="s">
        <v>12</v>
      </c>
      <c r="Z67" s="18"/>
      <c r="AA67" s="64"/>
      <c r="AB67" s="66"/>
      <c r="AC67" s="66"/>
      <c r="AD67" s="66"/>
      <c r="AE67" s="66"/>
      <c r="AF67" s="66"/>
      <c r="AG67" s="66"/>
      <c r="AH67" s="66"/>
    </row>
    <row r="68" spans="1:34" x14ac:dyDescent="0.2">
      <c r="A68" s="54">
        <v>29</v>
      </c>
      <c r="B68" s="55" t="str">
        <f>IF(データ２!B58="","",VLOOKUP(A68,データ２!$A$2:$B$224,2))</f>
        <v>江東ジョーズ</v>
      </c>
      <c r="C68" s="32"/>
      <c r="D68" s="33"/>
      <c r="E68" s="34"/>
      <c r="F68" s="38"/>
      <c r="G68" s="39"/>
      <c r="H68" s="40"/>
      <c r="I68" s="13" t="s">
        <v>121</v>
      </c>
      <c r="J68" s="14" t="s">
        <v>12</v>
      </c>
      <c r="K68" s="15">
        <v>15</v>
      </c>
      <c r="L68" s="13" t="s">
        <v>121</v>
      </c>
      <c r="M68" s="14" t="s">
        <v>12</v>
      </c>
      <c r="N68" s="15">
        <v>19</v>
      </c>
      <c r="O68" s="57" t="s">
        <v>11</v>
      </c>
      <c r="P68" s="58"/>
      <c r="Q68" s="59"/>
      <c r="R68" s="38"/>
      <c r="S68" s="39"/>
      <c r="T68" s="40"/>
      <c r="U68" s="38"/>
      <c r="V68" s="39"/>
      <c r="W68" s="40"/>
      <c r="X68" s="13" t="s">
        <v>121</v>
      </c>
      <c r="Y68" s="14" t="s">
        <v>12</v>
      </c>
      <c r="Z68" s="15">
        <v>25</v>
      </c>
      <c r="AA68" s="63">
        <f>COUNTIF(C68:Z69,"○")</f>
        <v>1</v>
      </c>
      <c r="AB68" s="65">
        <f>COUNTIF(C68:Z69,"●")</f>
        <v>3</v>
      </c>
      <c r="AC68" s="65">
        <f>COUNTIF(C68:Z69,"△")</f>
        <v>0</v>
      </c>
      <c r="AD68" s="65">
        <f t="shared" ref="AD68" si="33">+AA68*3+AC68*1</f>
        <v>3</v>
      </c>
      <c r="AE68" s="65">
        <f>+E69+H69+K69+N69+T69+W69+Z69</f>
        <v>26</v>
      </c>
      <c r="AF68" s="65">
        <f>C69+F69+I69+L69+R69+U69+X69+AA69</f>
        <v>20</v>
      </c>
      <c r="AG68" s="65">
        <f>+RANK(AD68,$AD$60:$AD$75,0)*100+RANK(AE68,$AE$60:$AE$75,1)*10+RANK(AF68,$AF$60:$AF$75,0)</f>
        <v>674</v>
      </c>
      <c r="AH68" s="65">
        <f>+RANK(AG68,$AG$60:$AG$75,1)</f>
        <v>6</v>
      </c>
    </row>
    <row r="69" spans="1:34" x14ac:dyDescent="0.2">
      <c r="A69" s="54"/>
      <c r="B69" s="56"/>
      <c r="C69" s="35">
        <v>4</v>
      </c>
      <c r="D69" s="36" t="s">
        <v>277</v>
      </c>
      <c r="E69" s="37">
        <v>2</v>
      </c>
      <c r="F69" s="41">
        <v>3</v>
      </c>
      <c r="G69" s="42" t="s">
        <v>252</v>
      </c>
      <c r="H69" s="43">
        <v>7</v>
      </c>
      <c r="I69" s="16"/>
      <c r="J69" s="17" t="s">
        <v>12</v>
      </c>
      <c r="K69" s="18"/>
      <c r="L69" s="16"/>
      <c r="M69" s="17" t="s">
        <v>12</v>
      </c>
      <c r="N69" s="18"/>
      <c r="O69" s="60"/>
      <c r="P69" s="61"/>
      <c r="Q69" s="62"/>
      <c r="R69" s="41">
        <v>6</v>
      </c>
      <c r="S69" s="42" t="s">
        <v>252</v>
      </c>
      <c r="T69" s="43">
        <v>7</v>
      </c>
      <c r="U69" s="41">
        <v>7</v>
      </c>
      <c r="V69" s="42" t="s">
        <v>252</v>
      </c>
      <c r="W69" s="43">
        <v>10</v>
      </c>
      <c r="X69" s="16"/>
      <c r="Y69" s="17" t="s">
        <v>12</v>
      </c>
      <c r="Z69" s="18"/>
      <c r="AA69" s="64"/>
      <c r="AB69" s="66"/>
      <c r="AC69" s="66"/>
      <c r="AD69" s="66"/>
      <c r="AE69" s="66"/>
      <c r="AF69" s="66"/>
      <c r="AG69" s="66"/>
      <c r="AH69" s="66"/>
    </row>
    <row r="70" spans="1:34" x14ac:dyDescent="0.2">
      <c r="A70" s="54">
        <v>30</v>
      </c>
      <c r="B70" s="55" t="str">
        <f>IF(データ２!B60="","",VLOOKUP(A70,データ２!$A$2:$B$224,2))</f>
        <v>サンジュニア</v>
      </c>
      <c r="C70" s="13" t="s">
        <v>121</v>
      </c>
      <c r="D70" s="14" t="s">
        <v>12</v>
      </c>
      <c r="E70" s="15">
        <v>5</v>
      </c>
      <c r="F70" s="38"/>
      <c r="G70" s="39"/>
      <c r="H70" s="40"/>
      <c r="I70" s="32"/>
      <c r="J70" s="33"/>
      <c r="K70" s="34"/>
      <c r="L70" s="38"/>
      <c r="M70" s="39"/>
      <c r="N70" s="40"/>
      <c r="O70" s="32"/>
      <c r="P70" s="33"/>
      <c r="Q70" s="34"/>
      <c r="R70" s="57" t="s">
        <v>11</v>
      </c>
      <c r="S70" s="58"/>
      <c r="T70" s="59"/>
      <c r="U70" s="38"/>
      <c r="V70" s="39"/>
      <c r="W70" s="40"/>
      <c r="X70" s="38"/>
      <c r="Y70" s="39"/>
      <c r="Z70" s="40"/>
      <c r="AA70" s="63">
        <f>COUNTIF(C70:Z71,"○")</f>
        <v>2</v>
      </c>
      <c r="AB70" s="65">
        <f>COUNTIF(C70:Z71,"●")</f>
        <v>4</v>
      </c>
      <c r="AC70" s="65">
        <f>COUNTIF(C70:Z71,"△")</f>
        <v>0</v>
      </c>
      <c r="AD70" s="65">
        <f t="shared" ref="AD70" si="34">+AA70*3+AC70*1</f>
        <v>6</v>
      </c>
      <c r="AE70" s="65">
        <f>+E71+H71+K71+N71+Q71+W71+Z71</f>
        <v>38</v>
      </c>
      <c r="AF70" s="65">
        <f>C71+F71+I71+L71+O71+U71+X71</f>
        <v>29</v>
      </c>
      <c r="AG70" s="65">
        <f>+RANK(AD70,$AD$60:$AD$75,0)*100+RANK(AE70,$AE$60:$AE$75,1)*10+RANK(AF70,$AF$60:$AF$75,0)</f>
        <v>381</v>
      </c>
      <c r="AH70" s="65">
        <f>+RANK(AG70,$AG$60:$AG$75,1)</f>
        <v>5</v>
      </c>
    </row>
    <row r="71" spans="1:34" x14ac:dyDescent="0.2">
      <c r="A71" s="54"/>
      <c r="B71" s="56"/>
      <c r="C71" s="16"/>
      <c r="D71" s="17" t="s">
        <v>12</v>
      </c>
      <c r="E71" s="18"/>
      <c r="F71" s="41">
        <v>8</v>
      </c>
      <c r="G71" s="42" t="s">
        <v>252</v>
      </c>
      <c r="H71" s="43">
        <v>10</v>
      </c>
      <c r="I71" s="35">
        <v>5</v>
      </c>
      <c r="J71" s="36" t="s">
        <v>277</v>
      </c>
      <c r="K71" s="37">
        <v>4</v>
      </c>
      <c r="L71" s="41">
        <v>4</v>
      </c>
      <c r="M71" s="42" t="s">
        <v>252</v>
      </c>
      <c r="N71" s="43">
        <v>6</v>
      </c>
      <c r="O71" s="35">
        <v>7</v>
      </c>
      <c r="P71" s="36" t="s">
        <v>277</v>
      </c>
      <c r="Q71" s="37">
        <v>6</v>
      </c>
      <c r="R71" s="60"/>
      <c r="S71" s="61"/>
      <c r="T71" s="62"/>
      <c r="U71" s="41">
        <v>0</v>
      </c>
      <c r="V71" s="42" t="s">
        <v>252</v>
      </c>
      <c r="W71" s="43">
        <v>3</v>
      </c>
      <c r="X71" s="41">
        <v>5</v>
      </c>
      <c r="Y71" s="42" t="s">
        <v>252</v>
      </c>
      <c r="Z71" s="43">
        <v>9</v>
      </c>
      <c r="AA71" s="64"/>
      <c r="AB71" s="66"/>
      <c r="AC71" s="66"/>
      <c r="AD71" s="66"/>
      <c r="AE71" s="66"/>
      <c r="AF71" s="66"/>
      <c r="AG71" s="66"/>
      <c r="AH71" s="66"/>
    </row>
    <row r="72" spans="1:34" x14ac:dyDescent="0.2">
      <c r="A72" s="54">
        <v>31</v>
      </c>
      <c r="B72" s="55" t="str">
        <f>IF(データ２!B62="","",VLOOKUP(A72,データ２!$A$2:$B$224,2))</f>
        <v>興宮ファイターズ</v>
      </c>
      <c r="C72" s="13" t="s">
        <v>121</v>
      </c>
      <c r="D72" s="14" t="s">
        <v>12</v>
      </c>
      <c r="E72" s="15">
        <v>6</v>
      </c>
      <c r="F72" s="38"/>
      <c r="G72" s="39"/>
      <c r="H72" s="40"/>
      <c r="I72" s="32"/>
      <c r="J72" s="33"/>
      <c r="K72" s="34"/>
      <c r="L72" s="13" t="s">
        <v>121</v>
      </c>
      <c r="M72" s="14" t="s">
        <v>12</v>
      </c>
      <c r="N72" s="15">
        <v>21</v>
      </c>
      <c r="O72" s="32"/>
      <c r="P72" s="33"/>
      <c r="Q72" s="34"/>
      <c r="R72" s="32"/>
      <c r="S72" s="33"/>
      <c r="T72" s="34"/>
      <c r="U72" s="57" t="s">
        <v>11</v>
      </c>
      <c r="V72" s="58"/>
      <c r="W72" s="59"/>
      <c r="X72" s="13" t="s">
        <v>121</v>
      </c>
      <c r="Y72" s="14" t="s">
        <v>12</v>
      </c>
      <c r="Z72" s="15">
        <v>28</v>
      </c>
      <c r="AA72" s="63">
        <f>COUNTIF(C72:Z73,"○")</f>
        <v>3</v>
      </c>
      <c r="AB72" s="65">
        <f>COUNTIF(C72:Z73,"●")</f>
        <v>1</v>
      </c>
      <c r="AC72" s="65">
        <f>COUNTIF(C72:Z73,"△")</f>
        <v>0</v>
      </c>
      <c r="AD72" s="65">
        <f t="shared" ref="AD72" si="35">+AA72*3+AC72*1</f>
        <v>9</v>
      </c>
      <c r="AE72" s="65">
        <f>+E73+H73+K73+N73+Q73+T73+Z73</f>
        <v>19</v>
      </c>
      <c r="AF72" s="65">
        <f>C73+F73+I73+L73+O73+R73+U73+X73</f>
        <v>26</v>
      </c>
      <c r="AG72" s="65">
        <f>+RANK(AD72,$AD$60:$AD$75,0)*100+RANK(AE72,$AE$60:$AE$75,1)*10+RANK(AF72,$AF$60:$AF$75,0)</f>
        <v>253</v>
      </c>
      <c r="AH72" s="65">
        <f>+RANK(AG72,$AG$60:$AG$75,1)</f>
        <v>2</v>
      </c>
    </row>
    <row r="73" spans="1:34" x14ac:dyDescent="0.2">
      <c r="A73" s="54"/>
      <c r="B73" s="56"/>
      <c r="C73" s="16"/>
      <c r="D73" s="17" t="s">
        <v>12</v>
      </c>
      <c r="E73" s="18"/>
      <c r="F73" s="41">
        <v>5</v>
      </c>
      <c r="G73" s="42" t="s">
        <v>252</v>
      </c>
      <c r="H73" s="43">
        <v>6</v>
      </c>
      <c r="I73" s="35">
        <v>8</v>
      </c>
      <c r="J73" s="36" t="s">
        <v>277</v>
      </c>
      <c r="K73" s="37">
        <v>6</v>
      </c>
      <c r="L73" s="16"/>
      <c r="M73" s="17" t="s">
        <v>12</v>
      </c>
      <c r="N73" s="18"/>
      <c r="O73" s="35">
        <v>10</v>
      </c>
      <c r="P73" s="36" t="s">
        <v>277</v>
      </c>
      <c r="Q73" s="37">
        <v>7</v>
      </c>
      <c r="R73" s="35">
        <v>3</v>
      </c>
      <c r="S73" s="36" t="s">
        <v>277</v>
      </c>
      <c r="T73" s="37">
        <v>0</v>
      </c>
      <c r="U73" s="60"/>
      <c r="V73" s="61"/>
      <c r="W73" s="62"/>
      <c r="X73" s="16"/>
      <c r="Y73" s="17" t="s">
        <v>12</v>
      </c>
      <c r="Z73" s="18"/>
      <c r="AA73" s="64"/>
      <c r="AB73" s="66"/>
      <c r="AC73" s="66"/>
      <c r="AD73" s="66"/>
      <c r="AE73" s="66"/>
      <c r="AF73" s="66"/>
      <c r="AG73" s="66"/>
      <c r="AH73" s="66"/>
    </row>
    <row r="74" spans="1:34" x14ac:dyDescent="0.2">
      <c r="A74" s="54">
        <v>32</v>
      </c>
      <c r="B74" s="55" t="str">
        <f>IF(データ２!B64="","",VLOOKUP(A74,データ２!$A$2:$B$224,2))</f>
        <v>不動パイレーツ</v>
      </c>
      <c r="C74" s="32"/>
      <c r="D74" s="33"/>
      <c r="E74" s="34"/>
      <c r="F74" s="13" t="s">
        <v>121</v>
      </c>
      <c r="G74" s="14" t="s">
        <v>12</v>
      </c>
      <c r="H74" s="15">
        <v>13</v>
      </c>
      <c r="I74" s="13" t="s">
        <v>121</v>
      </c>
      <c r="J74" s="14" t="s">
        <v>12</v>
      </c>
      <c r="K74" s="15">
        <v>18</v>
      </c>
      <c r="L74" s="13" t="s">
        <v>121</v>
      </c>
      <c r="M74" s="14" t="s">
        <v>12</v>
      </c>
      <c r="N74" s="15">
        <v>22</v>
      </c>
      <c r="O74" s="13" t="s">
        <v>121</v>
      </c>
      <c r="P74" s="14" t="s">
        <v>12</v>
      </c>
      <c r="Q74" s="15">
        <v>25</v>
      </c>
      <c r="R74" s="32"/>
      <c r="S74" s="33"/>
      <c r="T74" s="34"/>
      <c r="U74" s="13" t="s">
        <v>121</v>
      </c>
      <c r="V74" s="14" t="s">
        <v>12</v>
      </c>
      <c r="W74" s="15">
        <v>28</v>
      </c>
      <c r="X74" s="57" t="s">
        <v>11</v>
      </c>
      <c r="Y74" s="58"/>
      <c r="Z74" s="59"/>
      <c r="AA74" s="63">
        <f>COUNTIF(C74:Z75,"○")</f>
        <v>2</v>
      </c>
      <c r="AB74" s="65">
        <f>COUNTIF(C74:Z75,"●")</f>
        <v>0</v>
      </c>
      <c r="AC74" s="65">
        <f>COUNTIF(C74:Z75,"△")</f>
        <v>0</v>
      </c>
      <c r="AD74" s="65">
        <f t="shared" ref="AD74" si="36">+AA74*3+AC74*1</f>
        <v>6</v>
      </c>
      <c r="AE74" s="65">
        <f>+E75+H75+K75+N75+Q75+T75+W75</f>
        <v>9</v>
      </c>
      <c r="AF74" s="65">
        <f>C75+F75+I75+L75+O75+R75+U75+X75</f>
        <v>19</v>
      </c>
      <c r="AG74" s="65">
        <f>+RANK(AD74,$AD$60:$AD$75,0)*100+RANK(AE74,$AE$60:$AE$75,1)*10+RANK(AF74,$AF$60:$AF$75,0)</f>
        <v>325</v>
      </c>
      <c r="AH74" s="65">
        <f>+RANK(AG74,$AG$60:$AG$75,1)</f>
        <v>4</v>
      </c>
    </row>
    <row r="75" spans="1:34" x14ac:dyDescent="0.2">
      <c r="A75" s="54"/>
      <c r="B75" s="56"/>
      <c r="C75" s="35">
        <v>10</v>
      </c>
      <c r="D75" s="36" t="s">
        <v>277</v>
      </c>
      <c r="E75" s="37">
        <v>4</v>
      </c>
      <c r="F75" s="16"/>
      <c r="G75" s="17" t="s">
        <v>12</v>
      </c>
      <c r="H75" s="18"/>
      <c r="I75" s="16"/>
      <c r="J75" s="17" t="s">
        <v>12</v>
      </c>
      <c r="K75" s="18"/>
      <c r="L75" s="16"/>
      <c r="M75" s="17" t="s">
        <v>12</v>
      </c>
      <c r="N75" s="18"/>
      <c r="O75" s="16"/>
      <c r="P75" s="17" t="s">
        <v>12</v>
      </c>
      <c r="Q75" s="18"/>
      <c r="R75" s="35">
        <v>9</v>
      </c>
      <c r="S75" s="36" t="s">
        <v>277</v>
      </c>
      <c r="T75" s="37">
        <v>5</v>
      </c>
      <c r="U75" s="16"/>
      <c r="V75" s="17" t="s">
        <v>12</v>
      </c>
      <c r="W75" s="18"/>
      <c r="X75" s="60"/>
      <c r="Y75" s="61"/>
      <c r="Z75" s="62"/>
      <c r="AA75" s="64"/>
      <c r="AB75" s="66"/>
      <c r="AC75" s="66"/>
      <c r="AD75" s="66"/>
      <c r="AE75" s="66"/>
      <c r="AF75" s="66"/>
      <c r="AG75" s="66"/>
      <c r="AH75" s="66"/>
    </row>
    <row r="76" spans="1:34" x14ac:dyDescent="0.2">
      <c r="AA76" s="51">
        <f>SUM(AA60:AA75)</f>
        <v>14</v>
      </c>
      <c r="AB76" s="51">
        <f>SUM(AB60:AB75)</f>
        <v>14</v>
      </c>
      <c r="AC76" s="51">
        <f>SUM(AC60:AC75)</f>
        <v>0</v>
      </c>
      <c r="AD76" s="51"/>
      <c r="AE76" s="51">
        <f t="shared" ref="AE76" si="37">SUM(AE60:AE75)</f>
        <v>153</v>
      </c>
      <c r="AF76" s="51">
        <f t="shared" ref="AF76" si="38">SUM(AF60:AF75)</f>
        <v>153</v>
      </c>
      <c r="AG76" s="44"/>
      <c r="AH76" s="44">
        <f>28-AA76-(AC76/2)</f>
        <v>14</v>
      </c>
    </row>
    <row r="77" spans="1:34" x14ac:dyDescent="0.2">
      <c r="B77" s="5" t="str">
        <f>+データ１!$B$2</f>
        <v>2023/2/25</v>
      </c>
      <c r="C77" s="4" t="str">
        <f>+データ１!$B$4</f>
        <v xml:space="preserve">２０２３年 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34" ht="100" customHeight="1" x14ac:dyDescent="0.2">
      <c r="B78" s="11" t="str">
        <f>+データ１!B14</f>
        <v>スーパーリ－グ 　　                  　　　 第１７回大会  　　　        　Ｅブロック     　　              ２０２３</v>
      </c>
      <c r="C78" s="67" t="str">
        <f>+IF(B79="","",+B79)</f>
        <v>オール麻布</v>
      </c>
      <c r="D78" s="68"/>
      <c r="E78" s="69"/>
      <c r="F78" s="67" t="str">
        <f>+IF(B81="","",+B81)</f>
        <v>ブラックキラーズ</v>
      </c>
      <c r="G78" s="68"/>
      <c r="H78" s="69"/>
      <c r="I78" s="67" t="str">
        <f>+IF(B83="","",+B83)</f>
        <v>ブラザースクラブ</v>
      </c>
      <c r="J78" s="68"/>
      <c r="K78" s="69"/>
      <c r="L78" s="67" t="str">
        <f>+IF(B85="","",+B85)</f>
        <v>茗荷谷クラブ</v>
      </c>
      <c r="M78" s="68"/>
      <c r="N78" s="69"/>
      <c r="O78" s="67" t="str">
        <f>+IF(B87="","",+B87)</f>
        <v>深川ライナーズ</v>
      </c>
      <c r="P78" s="68"/>
      <c r="Q78" s="69"/>
      <c r="R78" s="67" t="str">
        <f>+IF(B89="","",+B89)</f>
        <v>浅草ベースボールクラブ</v>
      </c>
      <c r="S78" s="68"/>
      <c r="T78" s="69"/>
      <c r="U78" s="67" t="str">
        <f>+IF(B91="","",+B91)</f>
        <v>向陽台スターキッズ</v>
      </c>
      <c r="V78" s="68"/>
      <c r="W78" s="69"/>
      <c r="X78" s="67" t="str">
        <f>+IF(B93="","",+B93)</f>
        <v xml:space="preserve">中央バンディーズ </v>
      </c>
      <c r="Y78" s="68"/>
      <c r="Z78" s="69"/>
      <c r="AA78" s="12" t="s">
        <v>0</v>
      </c>
      <c r="AB78" s="8" t="s">
        <v>1</v>
      </c>
      <c r="AC78" s="8" t="s">
        <v>2</v>
      </c>
      <c r="AD78" s="6" t="s">
        <v>6</v>
      </c>
      <c r="AE78" s="7" t="s">
        <v>8</v>
      </c>
      <c r="AF78" s="7" t="s">
        <v>9</v>
      </c>
      <c r="AG78" s="7" t="s">
        <v>33</v>
      </c>
      <c r="AH78" s="6" t="s">
        <v>7</v>
      </c>
    </row>
    <row r="79" spans="1:34" x14ac:dyDescent="0.2">
      <c r="A79" s="54">
        <v>33</v>
      </c>
      <c r="B79" s="55" t="str">
        <f>IF(データ２!B66="","",VLOOKUP(A79,データ２!$A$2:$B$224,2))</f>
        <v>オール麻布</v>
      </c>
      <c r="C79" s="57" t="s">
        <v>11</v>
      </c>
      <c r="D79" s="58"/>
      <c r="E79" s="59"/>
      <c r="F79" s="13" t="s">
        <v>122</v>
      </c>
      <c r="G79" s="14" t="s">
        <v>12</v>
      </c>
      <c r="H79" s="15">
        <v>1</v>
      </c>
      <c r="I79" s="13" t="s">
        <v>122</v>
      </c>
      <c r="J79" s="14" t="s">
        <v>12</v>
      </c>
      <c r="K79" s="15">
        <v>2</v>
      </c>
      <c r="L79" s="13" t="s">
        <v>122</v>
      </c>
      <c r="M79" s="14" t="s">
        <v>12</v>
      </c>
      <c r="N79" s="15">
        <v>3</v>
      </c>
      <c r="O79" s="13" t="s">
        <v>122</v>
      </c>
      <c r="P79" s="14" t="s">
        <v>12</v>
      </c>
      <c r="Q79" s="15">
        <v>4</v>
      </c>
      <c r="R79" s="13" t="s">
        <v>122</v>
      </c>
      <c r="S79" s="14" t="s">
        <v>12</v>
      </c>
      <c r="T79" s="15">
        <v>5</v>
      </c>
      <c r="U79" s="38"/>
      <c r="V79" s="39"/>
      <c r="W79" s="40"/>
      <c r="X79" s="38"/>
      <c r="Y79" s="39"/>
      <c r="Z79" s="40"/>
      <c r="AA79" s="63">
        <f>COUNTIF(C79:Z80,"○")</f>
        <v>0</v>
      </c>
      <c r="AB79" s="65">
        <f>COUNTIF(C79:Z80,"●")</f>
        <v>2</v>
      </c>
      <c r="AC79" s="65">
        <f>COUNTIF(C79:Z80,"△")</f>
        <v>0</v>
      </c>
      <c r="AD79" s="65">
        <f t="shared" ref="AD79" si="39">+AA79*3+AC79*1</f>
        <v>0</v>
      </c>
      <c r="AE79" s="65">
        <f>+H80+K80+N80+Q80+T80+W80+Z80</f>
        <v>16</v>
      </c>
      <c r="AF79" s="65">
        <f>+F80+I80+L80+O80+R80+U80+X80</f>
        <v>10</v>
      </c>
      <c r="AG79" s="65">
        <f>+RANK(AD79,$AD$79:$AD$94,0)*100+RANK(AE79,$AE$79:$AE$94,1)*10+RANK(AF79,$AF$79:$AF$94,0)</f>
        <v>665</v>
      </c>
      <c r="AH79" s="65">
        <f>+RANK(AG79,$AG$79:$AG$94,1)</f>
        <v>7</v>
      </c>
    </row>
    <row r="80" spans="1:34" x14ac:dyDescent="0.2">
      <c r="A80" s="54"/>
      <c r="B80" s="56"/>
      <c r="C80" s="60"/>
      <c r="D80" s="61"/>
      <c r="E80" s="62"/>
      <c r="F80" s="16"/>
      <c r="G80" s="17" t="s">
        <v>12</v>
      </c>
      <c r="H80" s="18"/>
      <c r="I80" s="16"/>
      <c r="J80" s="17" t="s">
        <v>12</v>
      </c>
      <c r="K80" s="18"/>
      <c r="L80" s="16"/>
      <c r="M80" s="17" t="s">
        <v>12</v>
      </c>
      <c r="N80" s="18"/>
      <c r="O80" s="16"/>
      <c r="P80" s="17" t="s">
        <v>12</v>
      </c>
      <c r="Q80" s="18"/>
      <c r="R80" s="16"/>
      <c r="S80" s="17" t="s">
        <v>12</v>
      </c>
      <c r="T80" s="18"/>
      <c r="U80" s="41">
        <v>6</v>
      </c>
      <c r="V80" s="42" t="s">
        <v>252</v>
      </c>
      <c r="W80" s="43">
        <v>7</v>
      </c>
      <c r="X80" s="41">
        <v>4</v>
      </c>
      <c r="Y80" s="42" t="s">
        <v>252</v>
      </c>
      <c r="Z80" s="43">
        <v>9</v>
      </c>
      <c r="AA80" s="64"/>
      <c r="AB80" s="66"/>
      <c r="AC80" s="66"/>
      <c r="AD80" s="66"/>
      <c r="AE80" s="66"/>
      <c r="AF80" s="66"/>
      <c r="AG80" s="66"/>
      <c r="AH80" s="66"/>
    </row>
    <row r="81" spans="1:34" x14ac:dyDescent="0.2">
      <c r="A81" s="54">
        <v>34</v>
      </c>
      <c r="B81" s="55" t="str">
        <f>IF(データ２!B68="","",VLOOKUP(A81,データ２!$A$2:$B$224,2))</f>
        <v>ブラックキラーズ</v>
      </c>
      <c r="C81" s="13" t="s">
        <v>122</v>
      </c>
      <c r="D81" s="14" t="s">
        <v>12</v>
      </c>
      <c r="E81" s="15">
        <v>1</v>
      </c>
      <c r="F81" s="57" t="s">
        <v>11</v>
      </c>
      <c r="G81" s="58"/>
      <c r="H81" s="59"/>
      <c r="I81" s="13" t="s">
        <v>122</v>
      </c>
      <c r="J81" s="14" t="s">
        <v>12</v>
      </c>
      <c r="K81" s="15">
        <v>8</v>
      </c>
      <c r="L81" s="13" t="s">
        <v>122</v>
      </c>
      <c r="M81" s="14" t="s">
        <v>12</v>
      </c>
      <c r="N81" s="15">
        <v>9</v>
      </c>
      <c r="O81" s="13" t="s">
        <v>122</v>
      </c>
      <c r="P81" s="14" t="s">
        <v>12</v>
      </c>
      <c r="Q81" s="15">
        <v>10</v>
      </c>
      <c r="R81" s="38"/>
      <c r="S81" s="39"/>
      <c r="T81" s="40"/>
      <c r="U81" s="13" t="s">
        <v>122</v>
      </c>
      <c r="V81" s="14" t="s">
        <v>12</v>
      </c>
      <c r="W81" s="15">
        <v>12</v>
      </c>
      <c r="X81" s="38"/>
      <c r="Y81" s="39"/>
      <c r="Z81" s="40"/>
      <c r="AA81" s="63">
        <f>COUNTIF(C81:Z82,"○")</f>
        <v>0</v>
      </c>
      <c r="AB81" s="65">
        <f>COUNTIF(C81:Z82,"●")</f>
        <v>2</v>
      </c>
      <c r="AC81" s="65">
        <f>COUNTIF(C81:Z82,"△")</f>
        <v>0</v>
      </c>
      <c r="AD81" s="65">
        <f t="shared" ref="AD81" si="40">+AA81*3+AC81*1</f>
        <v>0</v>
      </c>
      <c r="AE81" s="65">
        <f>+E82+K82+N82+Q82+T82+W82+Z82</f>
        <v>38</v>
      </c>
      <c r="AF81" s="65">
        <f>+C82+I82+L82+O82+R82+U82+X82</f>
        <v>2</v>
      </c>
      <c r="AG81" s="65">
        <f t="shared" ref="AG81" si="41">+RANK(AD81,$AD$79:$AD$94,0)*100+RANK(AE81,$AE$79:$AE$94,1)*10+RANK(AF81,$AF$79:$AF$94,0)</f>
        <v>687</v>
      </c>
      <c r="AH81" s="65">
        <f t="shared" ref="AH81" si="42">+RANK(AG81,$AG$79:$AG$94,1)</f>
        <v>8</v>
      </c>
    </row>
    <row r="82" spans="1:34" x14ac:dyDescent="0.2">
      <c r="A82" s="54"/>
      <c r="B82" s="56"/>
      <c r="C82" s="16"/>
      <c r="D82" s="17" t="s">
        <v>12</v>
      </c>
      <c r="E82" s="18"/>
      <c r="F82" s="60"/>
      <c r="G82" s="61"/>
      <c r="H82" s="62"/>
      <c r="I82" s="16"/>
      <c r="J82" s="17" t="s">
        <v>12</v>
      </c>
      <c r="K82" s="18"/>
      <c r="L82" s="16"/>
      <c r="M82" s="17" t="s">
        <v>12</v>
      </c>
      <c r="N82" s="18"/>
      <c r="O82" s="16"/>
      <c r="P82" s="17" t="s">
        <v>12</v>
      </c>
      <c r="Q82" s="18"/>
      <c r="R82" s="41">
        <v>2</v>
      </c>
      <c r="S82" s="42" t="s">
        <v>252</v>
      </c>
      <c r="T82" s="43">
        <v>20</v>
      </c>
      <c r="U82" s="16"/>
      <c r="V82" s="17" t="s">
        <v>12</v>
      </c>
      <c r="W82" s="18"/>
      <c r="X82" s="41">
        <v>0</v>
      </c>
      <c r="Y82" s="42" t="s">
        <v>252</v>
      </c>
      <c r="Z82" s="43">
        <v>18</v>
      </c>
      <c r="AA82" s="64"/>
      <c r="AB82" s="66"/>
      <c r="AC82" s="66"/>
      <c r="AD82" s="66"/>
      <c r="AE82" s="66"/>
      <c r="AF82" s="66"/>
      <c r="AG82" s="66"/>
      <c r="AH82" s="66"/>
    </row>
    <row r="83" spans="1:34" x14ac:dyDescent="0.2">
      <c r="A83" s="54">
        <v>35</v>
      </c>
      <c r="B83" s="55" t="str">
        <f>IF(データ２!B70="","",VLOOKUP(A83,データ２!$A$2:$B$224,2))</f>
        <v>ブラザースクラブ</v>
      </c>
      <c r="C83" s="13" t="s">
        <v>122</v>
      </c>
      <c r="D83" s="14" t="s">
        <v>12</v>
      </c>
      <c r="E83" s="15">
        <v>2</v>
      </c>
      <c r="F83" s="13" t="s">
        <v>122</v>
      </c>
      <c r="G83" s="14" t="s">
        <v>12</v>
      </c>
      <c r="H83" s="15">
        <v>8</v>
      </c>
      <c r="I83" s="57" t="s">
        <v>11</v>
      </c>
      <c r="J83" s="58"/>
      <c r="K83" s="59"/>
      <c r="L83" s="13" t="s">
        <v>122</v>
      </c>
      <c r="M83" s="14" t="s">
        <v>12</v>
      </c>
      <c r="N83" s="15">
        <v>14</v>
      </c>
      <c r="O83" s="13" t="s">
        <v>122</v>
      </c>
      <c r="P83" s="14" t="s">
        <v>12</v>
      </c>
      <c r="Q83" s="15">
        <v>15</v>
      </c>
      <c r="R83" s="13" t="s">
        <v>122</v>
      </c>
      <c r="S83" s="14" t="s">
        <v>12</v>
      </c>
      <c r="T83" s="15">
        <v>16</v>
      </c>
      <c r="U83" s="13" t="s">
        <v>122</v>
      </c>
      <c r="V83" s="14" t="s">
        <v>12</v>
      </c>
      <c r="W83" s="15">
        <v>17</v>
      </c>
      <c r="X83" s="13" t="s">
        <v>122</v>
      </c>
      <c r="Y83" s="14" t="s">
        <v>12</v>
      </c>
      <c r="Z83" s="15">
        <v>18</v>
      </c>
      <c r="AA83" s="63">
        <f>COUNTIF(C83:Z84,"○")</f>
        <v>0</v>
      </c>
      <c r="AB83" s="65">
        <f>COUNTIF(C83:Z84,"●")</f>
        <v>0</v>
      </c>
      <c r="AC83" s="65">
        <f>COUNTIF(C83:Z84,"△")</f>
        <v>0</v>
      </c>
      <c r="AD83" s="65">
        <f t="shared" ref="AD83" si="43">+AA83*3+AC83*1</f>
        <v>0</v>
      </c>
      <c r="AE83" s="65">
        <f>+E84+H84+N84+Q84+T84+W84+Z84</f>
        <v>0</v>
      </c>
      <c r="AF83" s="65">
        <f>C84+F84+L84+O84+R84+U84+X84</f>
        <v>0</v>
      </c>
      <c r="AG83" s="65">
        <f t="shared" ref="AG83" si="44">+RANK(AD83,$AD$79:$AD$94,0)*100+RANK(AE83,$AE$79:$AE$94,1)*10+RANK(AF83,$AF$79:$AF$94,0)</f>
        <v>618</v>
      </c>
      <c r="AH83" s="65">
        <f t="shared" ref="AH83" si="45">+RANK(AG83,$AG$79:$AG$94,1)</f>
        <v>6</v>
      </c>
    </row>
    <row r="84" spans="1:34" x14ac:dyDescent="0.2">
      <c r="A84" s="54"/>
      <c r="B84" s="56"/>
      <c r="C84" s="16"/>
      <c r="D84" s="17" t="s">
        <v>12</v>
      </c>
      <c r="E84" s="18"/>
      <c r="F84" s="16"/>
      <c r="G84" s="17" t="s">
        <v>12</v>
      </c>
      <c r="H84" s="18"/>
      <c r="I84" s="60"/>
      <c r="J84" s="61"/>
      <c r="K84" s="62"/>
      <c r="L84" s="16"/>
      <c r="M84" s="17" t="s">
        <v>12</v>
      </c>
      <c r="N84" s="18"/>
      <c r="O84" s="16"/>
      <c r="P84" s="17" t="s">
        <v>12</v>
      </c>
      <c r="Q84" s="18"/>
      <c r="R84" s="16"/>
      <c r="S84" s="17" t="s">
        <v>12</v>
      </c>
      <c r="T84" s="18"/>
      <c r="U84" s="16"/>
      <c r="V84" s="17" t="s">
        <v>12</v>
      </c>
      <c r="W84" s="18"/>
      <c r="X84" s="16"/>
      <c r="Y84" s="17" t="s">
        <v>12</v>
      </c>
      <c r="Z84" s="18"/>
      <c r="AA84" s="64"/>
      <c r="AB84" s="66"/>
      <c r="AC84" s="66"/>
      <c r="AD84" s="66"/>
      <c r="AE84" s="66"/>
      <c r="AF84" s="66"/>
      <c r="AG84" s="66"/>
      <c r="AH84" s="66"/>
    </row>
    <row r="85" spans="1:34" x14ac:dyDescent="0.2">
      <c r="A85" s="54">
        <v>36</v>
      </c>
      <c r="B85" s="55" t="str">
        <f>IF(データ２!B72="","",VLOOKUP(A85,データ２!$A$2:$B$224,2))</f>
        <v>茗荷谷クラブ</v>
      </c>
      <c r="C85" s="13" t="s">
        <v>122</v>
      </c>
      <c r="D85" s="14" t="s">
        <v>12</v>
      </c>
      <c r="E85" s="15">
        <v>3</v>
      </c>
      <c r="F85" s="13" t="s">
        <v>122</v>
      </c>
      <c r="G85" s="14" t="s">
        <v>12</v>
      </c>
      <c r="H85" s="15">
        <v>9</v>
      </c>
      <c r="I85" s="13" t="s">
        <v>122</v>
      </c>
      <c r="J85" s="14" t="s">
        <v>12</v>
      </c>
      <c r="K85" s="15">
        <v>14</v>
      </c>
      <c r="L85" s="57" t="s">
        <v>11</v>
      </c>
      <c r="M85" s="58"/>
      <c r="N85" s="59"/>
      <c r="O85" s="13" t="s">
        <v>122</v>
      </c>
      <c r="P85" s="14" t="s">
        <v>12</v>
      </c>
      <c r="Q85" s="15">
        <v>19</v>
      </c>
      <c r="R85" s="13" t="s">
        <v>122</v>
      </c>
      <c r="S85" s="14" t="s">
        <v>12</v>
      </c>
      <c r="T85" s="15">
        <v>20</v>
      </c>
      <c r="U85" s="32"/>
      <c r="V85" s="33"/>
      <c r="W85" s="34"/>
      <c r="X85" s="13" t="s">
        <v>122</v>
      </c>
      <c r="Y85" s="14" t="s">
        <v>12</v>
      </c>
      <c r="Z85" s="15">
        <v>22</v>
      </c>
      <c r="AA85" s="63">
        <f>COUNTIF(C85:Z86,"○")</f>
        <v>1</v>
      </c>
      <c r="AB85" s="65">
        <f>COUNTIF(C85:Z86,"●")</f>
        <v>0</v>
      </c>
      <c r="AC85" s="65">
        <f>COUNTIF(C85:Z86,"△")</f>
        <v>0</v>
      </c>
      <c r="AD85" s="65">
        <f t="shared" ref="AD85" si="46">+AA85*3+AC85*1</f>
        <v>3</v>
      </c>
      <c r="AE85" s="65">
        <f>+E86+H86+K86+Q86+T86+W86+Z86</f>
        <v>2</v>
      </c>
      <c r="AF85" s="65">
        <f>C86+F86+I86+O86+R86+U86+X86</f>
        <v>21</v>
      </c>
      <c r="AG85" s="65">
        <f t="shared" ref="AG85" si="47">+RANK(AD85,$AD$79:$AD$94,0)*100+RANK(AE85,$AE$79:$AE$94,1)*10+RANK(AF85,$AF$79:$AF$94,0)</f>
        <v>223</v>
      </c>
      <c r="AH85" s="65">
        <f t="shared" ref="AH85" si="48">+RANK(AG85,$AG$79:$AG$94,1)</f>
        <v>2</v>
      </c>
    </row>
    <row r="86" spans="1:34" x14ac:dyDescent="0.2">
      <c r="A86" s="54"/>
      <c r="B86" s="56"/>
      <c r="C86" s="16"/>
      <c r="D86" s="17" t="s">
        <v>12</v>
      </c>
      <c r="E86" s="18"/>
      <c r="F86" s="16"/>
      <c r="G86" s="17" t="s">
        <v>12</v>
      </c>
      <c r="H86" s="18"/>
      <c r="I86" s="16"/>
      <c r="J86" s="17" t="s">
        <v>12</v>
      </c>
      <c r="K86" s="18"/>
      <c r="L86" s="60"/>
      <c r="M86" s="61"/>
      <c r="N86" s="62"/>
      <c r="O86" s="16"/>
      <c r="P86" s="17" t="s">
        <v>12</v>
      </c>
      <c r="Q86" s="18"/>
      <c r="R86" s="16"/>
      <c r="S86" s="17" t="s">
        <v>12</v>
      </c>
      <c r="T86" s="18"/>
      <c r="U86" s="35">
        <v>21</v>
      </c>
      <c r="V86" s="36" t="s">
        <v>277</v>
      </c>
      <c r="W86" s="37">
        <v>2</v>
      </c>
      <c r="X86" s="16"/>
      <c r="Y86" s="17" t="s">
        <v>12</v>
      </c>
      <c r="Z86" s="18"/>
      <c r="AA86" s="64"/>
      <c r="AB86" s="66"/>
      <c r="AC86" s="66"/>
      <c r="AD86" s="66"/>
      <c r="AE86" s="66"/>
      <c r="AF86" s="66"/>
      <c r="AG86" s="66"/>
      <c r="AH86" s="66"/>
    </row>
    <row r="87" spans="1:34" x14ac:dyDescent="0.2">
      <c r="A87" s="54">
        <v>37</v>
      </c>
      <c r="B87" s="55" t="str">
        <f>IF(データ２!B74="","",VLOOKUP(A87,データ２!$A$2:$B$224,2))</f>
        <v>深川ライナーズ</v>
      </c>
      <c r="C87" s="13" t="s">
        <v>122</v>
      </c>
      <c r="D87" s="14" t="s">
        <v>12</v>
      </c>
      <c r="E87" s="15">
        <v>4</v>
      </c>
      <c r="F87" s="13" t="s">
        <v>122</v>
      </c>
      <c r="G87" s="14" t="s">
        <v>12</v>
      </c>
      <c r="H87" s="15">
        <v>10</v>
      </c>
      <c r="I87" s="13" t="s">
        <v>122</v>
      </c>
      <c r="J87" s="14" t="s">
        <v>12</v>
      </c>
      <c r="K87" s="15">
        <v>15</v>
      </c>
      <c r="L87" s="13" t="s">
        <v>122</v>
      </c>
      <c r="M87" s="14" t="s">
        <v>12</v>
      </c>
      <c r="N87" s="15">
        <v>19</v>
      </c>
      <c r="O87" s="57" t="s">
        <v>11</v>
      </c>
      <c r="P87" s="58"/>
      <c r="Q87" s="59"/>
      <c r="R87" s="32"/>
      <c r="S87" s="33"/>
      <c r="T87" s="34"/>
      <c r="U87" s="13" t="s">
        <v>122</v>
      </c>
      <c r="V87" s="14" t="s">
        <v>12</v>
      </c>
      <c r="W87" s="15">
        <v>24</v>
      </c>
      <c r="X87" s="38"/>
      <c r="Y87" s="39"/>
      <c r="Z87" s="40"/>
      <c r="AA87" s="63">
        <f>COUNTIF(C87:Z88,"○")</f>
        <v>1</v>
      </c>
      <c r="AB87" s="65">
        <f>COUNTIF(C87:Z88,"●")</f>
        <v>1</v>
      </c>
      <c r="AC87" s="65">
        <f>COUNTIF(C87:Z88,"△")</f>
        <v>0</v>
      </c>
      <c r="AD87" s="65">
        <f t="shared" ref="AD87" si="49">+AA87*3+AC87*1</f>
        <v>3</v>
      </c>
      <c r="AE87" s="65">
        <f>+E88+H88+K88+N88+T88+W88+Z88</f>
        <v>15</v>
      </c>
      <c r="AF87" s="65">
        <f>C88+F88+I88+L88+R88+U88+X88+AA88</f>
        <v>15</v>
      </c>
      <c r="AG87" s="65">
        <f t="shared" ref="AG87" si="50">+RANK(AD87,$AD$79:$AD$94,0)*100+RANK(AE87,$AE$79:$AE$94,1)*10+RANK(AF87,$AF$79:$AF$94,0)</f>
        <v>254</v>
      </c>
      <c r="AH87" s="65">
        <f t="shared" ref="AH87" si="51">+RANK(AG87,$AG$79:$AG$94,1)</f>
        <v>4</v>
      </c>
    </row>
    <row r="88" spans="1:34" x14ac:dyDescent="0.2">
      <c r="A88" s="54"/>
      <c r="B88" s="56"/>
      <c r="C88" s="16"/>
      <c r="D88" s="17" t="s">
        <v>12</v>
      </c>
      <c r="E88" s="18"/>
      <c r="F88" s="16"/>
      <c r="G88" s="17" t="s">
        <v>12</v>
      </c>
      <c r="H88" s="18"/>
      <c r="I88" s="16"/>
      <c r="J88" s="17" t="s">
        <v>12</v>
      </c>
      <c r="K88" s="18"/>
      <c r="L88" s="16"/>
      <c r="M88" s="17" t="s">
        <v>12</v>
      </c>
      <c r="N88" s="18"/>
      <c r="O88" s="60"/>
      <c r="P88" s="61"/>
      <c r="Q88" s="62"/>
      <c r="R88" s="35">
        <v>12</v>
      </c>
      <c r="S88" s="36" t="s">
        <v>277</v>
      </c>
      <c r="T88" s="37">
        <v>3</v>
      </c>
      <c r="U88" s="16"/>
      <c r="V88" s="17" t="s">
        <v>12</v>
      </c>
      <c r="W88" s="18"/>
      <c r="X88" s="41">
        <v>3</v>
      </c>
      <c r="Y88" s="42" t="s">
        <v>252</v>
      </c>
      <c r="Z88" s="43">
        <v>12</v>
      </c>
      <c r="AA88" s="64"/>
      <c r="AB88" s="66"/>
      <c r="AC88" s="66"/>
      <c r="AD88" s="66"/>
      <c r="AE88" s="66"/>
      <c r="AF88" s="66"/>
      <c r="AG88" s="66"/>
      <c r="AH88" s="66"/>
    </row>
    <row r="89" spans="1:34" x14ac:dyDescent="0.2">
      <c r="A89" s="54">
        <v>38</v>
      </c>
      <c r="B89" s="55" t="str">
        <f>IF(データ２!B76="","",VLOOKUP(A89,データ２!$A$2:$B$224,2))</f>
        <v>浅草ベースボールクラブ</v>
      </c>
      <c r="C89" s="13" t="s">
        <v>122</v>
      </c>
      <c r="D89" s="14" t="s">
        <v>12</v>
      </c>
      <c r="E89" s="15">
        <v>5</v>
      </c>
      <c r="F89" s="32"/>
      <c r="G89" s="33"/>
      <c r="H89" s="34"/>
      <c r="I89" s="13" t="s">
        <v>122</v>
      </c>
      <c r="J89" s="14" t="s">
        <v>12</v>
      </c>
      <c r="K89" s="15">
        <v>16</v>
      </c>
      <c r="L89" s="13" t="s">
        <v>122</v>
      </c>
      <c r="M89" s="14" t="s">
        <v>12</v>
      </c>
      <c r="N89" s="15">
        <v>20</v>
      </c>
      <c r="O89" s="38"/>
      <c r="P89" s="39"/>
      <c r="Q89" s="40"/>
      <c r="R89" s="57" t="s">
        <v>11</v>
      </c>
      <c r="S89" s="58"/>
      <c r="T89" s="59"/>
      <c r="U89" s="13" t="s">
        <v>122</v>
      </c>
      <c r="V89" s="14" t="s">
        <v>12</v>
      </c>
      <c r="W89" s="15">
        <v>26</v>
      </c>
      <c r="X89" s="13" t="s">
        <v>122</v>
      </c>
      <c r="Y89" s="14" t="s">
        <v>12</v>
      </c>
      <c r="Z89" s="15">
        <v>27</v>
      </c>
      <c r="AA89" s="63">
        <f>COUNTIF(C89:Z90,"○")</f>
        <v>1</v>
      </c>
      <c r="AB89" s="65">
        <f>COUNTIF(C89:Z90,"●")</f>
        <v>1</v>
      </c>
      <c r="AC89" s="65">
        <f>COUNTIF(C89:Z90,"△")</f>
        <v>0</v>
      </c>
      <c r="AD89" s="65">
        <f t="shared" ref="AD89" si="52">+AA89*3+AC89*1</f>
        <v>3</v>
      </c>
      <c r="AE89" s="65">
        <f>+E90+H90+K90+N90+Q90+W90+Z90</f>
        <v>14</v>
      </c>
      <c r="AF89" s="65">
        <f>C90+F90+I90+L90+O90+U90+X90</f>
        <v>23</v>
      </c>
      <c r="AG89" s="65">
        <f t="shared" ref="AG89" si="53">+RANK(AD89,$AD$79:$AD$94,0)*100+RANK(AE89,$AE$79:$AE$94,1)*10+RANK(AF89,$AF$79:$AF$94,0)</f>
        <v>242</v>
      </c>
      <c r="AH89" s="65">
        <f t="shared" ref="AH89" si="54">+RANK(AG89,$AG$79:$AG$94,1)</f>
        <v>3</v>
      </c>
    </row>
    <row r="90" spans="1:34" x14ac:dyDescent="0.2">
      <c r="A90" s="54"/>
      <c r="B90" s="56"/>
      <c r="C90" s="16"/>
      <c r="D90" s="17" t="s">
        <v>12</v>
      </c>
      <c r="E90" s="18"/>
      <c r="F90" s="35">
        <v>20</v>
      </c>
      <c r="G90" s="36" t="s">
        <v>277</v>
      </c>
      <c r="H90" s="37">
        <v>2</v>
      </c>
      <c r="I90" s="16"/>
      <c r="J90" s="17" t="s">
        <v>12</v>
      </c>
      <c r="K90" s="18"/>
      <c r="L90" s="16"/>
      <c r="M90" s="17" t="s">
        <v>12</v>
      </c>
      <c r="N90" s="18"/>
      <c r="O90" s="41">
        <v>3</v>
      </c>
      <c r="P90" s="42" t="s">
        <v>252</v>
      </c>
      <c r="Q90" s="43">
        <v>12</v>
      </c>
      <c r="R90" s="60"/>
      <c r="S90" s="61"/>
      <c r="T90" s="62"/>
      <c r="U90" s="16"/>
      <c r="V90" s="17" t="s">
        <v>12</v>
      </c>
      <c r="W90" s="18"/>
      <c r="X90" s="16"/>
      <c r="Y90" s="17" t="s">
        <v>12</v>
      </c>
      <c r="Z90" s="18"/>
      <c r="AA90" s="64"/>
      <c r="AB90" s="66"/>
      <c r="AC90" s="66"/>
      <c r="AD90" s="66"/>
      <c r="AE90" s="66"/>
      <c r="AF90" s="66"/>
      <c r="AG90" s="66"/>
      <c r="AH90" s="66"/>
    </row>
    <row r="91" spans="1:34" x14ac:dyDescent="0.2">
      <c r="A91" s="54">
        <v>39</v>
      </c>
      <c r="B91" s="55" t="str">
        <f>IF(データ２!B78="","",VLOOKUP(A91,データ２!$A$2:$B$224,2))</f>
        <v>向陽台スターキッズ</v>
      </c>
      <c r="C91" s="32"/>
      <c r="D91" s="33"/>
      <c r="E91" s="34"/>
      <c r="F91" s="13" t="s">
        <v>122</v>
      </c>
      <c r="G91" s="14" t="s">
        <v>12</v>
      </c>
      <c r="H91" s="15">
        <v>12</v>
      </c>
      <c r="I91" s="13" t="s">
        <v>122</v>
      </c>
      <c r="J91" s="14" t="s">
        <v>12</v>
      </c>
      <c r="K91" s="15">
        <v>17</v>
      </c>
      <c r="L91" s="38"/>
      <c r="M91" s="39"/>
      <c r="N91" s="40"/>
      <c r="O91" s="13" t="s">
        <v>122</v>
      </c>
      <c r="P91" s="14" t="s">
        <v>12</v>
      </c>
      <c r="Q91" s="15">
        <v>24</v>
      </c>
      <c r="R91" s="13" t="s">
        <v>122</v>
      </c>
      <c r="S91" s="14" t="s">
        <v>12</v>
      </c>
      <c r="T91" s="15">
        <v>26</v>
      </c>
      <c r="U91" s="57" t="s">
        <v>11</v>
      </c>
      <c r="V91" s="58"/>
      <c r="W91" s="59"/>
      <c r="X91" s="13" t="s">
        <v>122</v>
      </c>
      <c r="Y91" s="14" t="s">
        <v>12</v>
      </c>
      <c r="Z91" s="15">
        <v>28</v>
      </c>
      <c r="AA91" s="63">
        <f>COUNTIF(C91:Z92,"○")</f>
        <v>1</v>
      </c>
      <c r="AB91" s="65">
        <f>COUNTIF(C91:Z92,"●")</f>
        <v>1</v>
      </c>
      <c r="AC91" s="65">
        <f>COUNTIF(C91:Z92,"△")</f>
        <v>0</v>
      </c>
      <c r="AD91" s="65">
        <f t="shared" ref="AD91" si="55">+AA91*3+AC91*1</f>
        <v>3</v>
      </c>
      <c r="AE91" s="65">
        <f>+E92+H92+K92+N92+Q92+T92+Z92</f>
        <v>27</v>
      </c>
      <c r="AF91" s="65">
        <f>C92+F92+I92+L92+O92+R92+U92+X92</f>
        <v>9</v>
      </c>
      <c r="AG91" s="65">
        <f t="shared" ref="AG91" si="56">+RANK(AD91,$AD$79:$AD$94,0)*100+RANK(AE91,$AE$79:$AE$94,1)*10+RANK(AF91,$AF$79:$AF$94,0)</f>
        <v>276</v>
      </c>
      <c r="AH91" s="65">
        <f t="shared" ref="AH91" si="57">+RANK(AG91,$AG$79:$AG$94,1)</f>
        <v>5</v>
      </c>
    </row>
    <row r="92" spans="1:34" x14ac:dyDescent="0.2">
      <c r="A92" s="54"/>
      <c r="B92" s="56"/>
      <c r="C92" s="35">
        <v>7</v>
      </c>
      <c r="D92" s="36" t="s">
        <v>277</v>
      </c>
      <c r="E92" s="37">
        <v>6</v>
      </c>
      <c r="F92" s="16"/>
      <c r="G92" s="17" t="s">
        <v>12</v>
      </c>
      <c r="H92" s="18"/>
      <c r="I92" s="16"/>
      <c r="J92" s="17" t="s">
        <v>12</v>
      </c>
      <c r="K92" s="18"/>
      <c r="L92" s="41">
        <v>2</v>
      </c>
      <c r="M92" s="42" t="s">
        <v>252</v>
      </c>
      <c r="N92" s="43">
        <v>21</v>
      </c>
      <c r="O92" s="16"/>
      <c r="P92" s="17" t="s">
        <v>12</v>
      </c>
      <c r="Q92" s="18"/>
      <c r="R92" s="16"/>
      <c r="S92" s="17" t="s">
        <v>12</v>
      </c>
      <c r="T92" s="18"/>
      <c r="U92" s="60"/>
      <c r="V92" s="61"/>
      <c r="W92" s="62"/>
      <c r="X92" s="16"/>
      <c r="Y92" s="17" t="s">
        <v>12</v>
      </c>
      <c r="Z92" s="18"/>
      <c r="AA92" s="64"/>
      <c r="AB92" s="66"/>
      <c r="AC92" s="66"/>
      <c r="AD92" s="66"/>
      <c r="AE92" s="66"/>
      <c r="AF92" s="66"/>
      <c r="AG92" s="66"/>
      <c r="AH92" s="66"/>
    </row>
    <row r="93" spans="1:34" x14ac:dyDescent="0.2">
      <c r="A93" s="54">
        <v>40</v>
      </c>
      <c r="B93" s="55" t="str">
        <f>IF(データ２!B80="","",VLOOKUP(A93,データ２!$A$2:$B$224,2))</f>
        <v xml:space="preserve">中央バンディーズ </v>
      </c>
      <c r="C93" s="32"/>
      <c r="D93" s="33"/>
      <c r="E93" s="34"/>
      <c r="F93" s="32"/>
      <c r="G93" s="33"/>
      <c r="H93" s="34"/>
      <c r="I93" s="13" t="s">
        <v>122</v>
      </c>
      <c r="J93" s="14" t="s">
        <v>12</v>
      </c>
      <c r="K93" s="15">
        <v>18</v>
      </c>
      <c r="L93" s="13" t="s">
        <v>122</v>
      </c>
      <c r="M93" s="14" t="s">
        <v>12</v>
      </c>
      <c r="N93" s="15">
        <v>22</v>
      </c>
      <c r="O93" s="32"/>
      <c r="P93" s="33"/>
      <c r="Q93" s="34"/>
      <c r="R93" s="13" t="s">
        <v>122</v>
      </c>
      <c r="S93" s="14" t="s">
        <v>12</v>
      </c>
      <c r="T93" s="15">
        <v>27</v>
      </c>
      <c r="U93" s="13" t="s">
        <v>122</v>
      </c>
      <c r="V93" s="14" t="s">
        <v>12</v>
      </c>
      <c r="W93" s="15">
        <v>28</v>
      </c>
      <c r="X93" s="57" t="s">
        <v>11</v>
      </c>
      <c r="Y93" s="58"/>
      <c r="Z93" s="59"/>
      <c r="AA93" s="63">
        <f>COUNTIF(C93:Z94,"○")</f>
        <v>3</v>
      </c>
      <c r="AB93" s="65">
        <f>COUNTIF(C93:Z94,"●")</f>
        <v>0</v>
      </c>
      <c r="AC93" s="65">
        <f>COUNTIF(C93:Z94,"△")</f>
        <v>0</v>
      </c>
      <c r="AD93" s="65">
        <f t="shared" ref="AD93" si="58">+AA93*3+AC93*1</f>
        <v>9</v>
      </c>
      <c r="AE93" s="65">
        <f>+E94+H94+K94+N94+Q94+T94+W94</f>
        <v>7</v>
      </c>
      <c r="AF93" s="65">
        <f>C94+F94+I94+L94+O94+R94+U94+X94</f>
        <v>39</v>
      </c>
      <c r="AG93" s="65">
        <f t="shared" ref="AG93" si="59">+RANK(AD93,$AD$79:$AD$94,0)*100+RANK(AE93,$AE$79:$AE$94,1)*10+RANK(AF93,$AF$79:$AF$94,0)</f>
        <v>131</v>
      </c>
      <c r="AH93" s="65">
        <f t="shared" ref="AH93" si="60">+RANK(AG93,$AG$79:$AG$94,1)</f>
        <v>1</v>
      </c>
    </row>
    <row r="94" spans="1:34" x14ac:dyDescent="0.2">
      <c r="A94" s="54"/>
      <c r="B94" s="56"/>
      <c r="C94" s="35">
        <v>9</v>
      </c>
      <c r="D94" s="36" t="s">
        <v>277</v>
      </c>
      <c r="E94" s="37">
        <v>4</v>
      </c>
      <c r="F94" s="35">
        <v>18</v>
      </c>
      <c r="G94" s="36" t="s">
        <v>277</v>
      </c>
      <c r="H94" s="37">
        <v>0</v>
      </c>
      <c r="I94" s="16"/>
      <c r="J94" s="17" t="s">
        <v>12</v>
      </c>
      <c r="K94" s="18"/>
      <c r="L94" s="16"/>
      <c r="M94" s="17" t="s">
        <v>12</v>
      </c>
      <c r="N94" s="18"/>
      <c r="O94" s="35">
        <v>12</v>
      </c>
      <c r="P94" s="36" t="s">
        <v>277</v>
      </c>
      <c r="Q94" s="37">
        <v>3</v>
      </c>
      <c r="R94" s="16"/>
      <c r="S94" s="17" t="s">
        <v>12</v>
      </c>
      <c r="T94" s="18"/>
      <c r="U94" s="16"/>
      <c r="V94" s="17" t="s">
        <v>12</v>
      </c>
      <c r="W94" s="18"/>
      <c r="X94" s="60"/>
      <c r="Y94" s="61"/>
      <c r="Z94" s="62"/>
      <c r="AA94" s="64"/>
      <c r="AB94" s="66"/>
      <c r="AC94" s="66"/>
      <c r="AD94" s="66"/>
      <c r="AE94" s="66"/>
      <c r="AF94" s="66"/>
      <c r="AG94" s="66"/>
      <c r="AH94" s="66"/>
    </row>
    <row r="95" spans="1:34" x14ac:dyDescent="0.2">
      <c r="AA95" s="51">
        <f>SUM(AA79:AA94)</f>
        <v>7</v>
      </c>
      <c r="AB95" s="51">
        <f>SUM(AB79:AB94)</f>
        <v>7</v>
      </c>
      <c r="AC95" s="51">
        <f>SUM(AC79:AC94)</f>
        <v>0</v>
      </c>
      <c r="AD95" s="51"/>
      <c r="AE95" s="51">
        <f t="shared" ref="AE95" si="61">SUM(AE79:AE94)</f>
        <v>119</v>
      </c>
      <c r="AF95" s="51">
        <f t="shared" ref="AF95" si="62">SUM(AF79:AF94)</f>
        <v>119</v>
      </c>
      <c r="AG95" s="44"/>
      <c r="AH95" s="44">
        <f>28-AA95-(AC95/2)</f>
        <v>21</v>
      </c>
    </row>
    <row r="96" spans="1:34" x14ac:dyDescent="0.2">
      <c r="B96" s="5" t="str">
        <f>+データ１!$B$2</f>
        <v>2023/2/25</v>
      </c>
      <c r="C96" s="4" t="str">
        <f>+データ１!$B$4</f>
        <v xml:space="preserve">２０２３年 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34" ht="100" customHeight="1" x14ac:dyDescent="0.2">
      <c r="B97" s="11" t="str">
        <f>+データ１!B16</f>
        <v>スーパーリ－グ 　　                  　　　 第１７回大会  　　　        　Ｆブロック     　　              ２０２３</v>
      </c>
      <c r="C97" s="67" t="str">
        <f>+IF(B98="","",+B98)</f>
        <v>大島中央</v>
      </c>
      <c r="D97" s="68"/>
      <c r="E97" s="69"/>
      <c r="F97" s="67" t="str">
        <f>+IF(B100="","",+B100)</f>
        <v>ジュニアヤンガース</v>
      </c>
      <c r="G97" s="68"/>
      <c r="H97" s="69"/>
      <c r="I97" s="67" t="str">
        <f>+IF(B102="","",+B102)</f>
        <v>KCレッドジャッカル</v>
      </c>
      <c r="J97" s="68"/>
      <c r="K97" s="69"/>
      <c r="L97" s="67" t="str">
        <f>+IF(B104="","",+B104)</f>
        <v>菊坂ファイヤーズ</v>
      </c>
      <c r="M97" s="68"/>
      <c r="N97" s="69"/>
      <c r="O97" s="67" t="str">
        <f>+IF(B106="","",+B106)</f>
        <v>亀戸合同</v>
      </c>
      <c r="P97" s="68"/>
      <c r="Q97" s="69"/>
      <c r="R97" s="67" t="str">
        <f>+IF(B108="","",+B108)</f>
        <v>本村クラブ</v>
      </c>
      <c r="S97" s="68"/>
      <c r="T97" s="69"/>
      <c r="U97" s="67" t="str">
        <f>+IF(B110="","",+B110)</f>
        <v>高井戸東少年野球クラブ</v>
      </c>
      <c r="V97" s="68"/>
      <c r="W97" s="69"/>
      <c r="X97" s="67" t="str">
        <f>+IF(B112="","",+B112)</f>
        <v>駒込ベアーズ</v>
      </c>
      <c r="Y97" s="68"/>
      <c r="Z97" s="69"/>
      <c r="AA97" s="12" t="s">
        <v>0</v>
      </c>
      <c r="AB97" s="8" t="s">
        <v>1</v>
      </c>
      <c r="AC97" s="8" t="s">
        <v>2</v>
      </c>
      <c r="AD97" s="6" t="s">
        <v>6</v>
      </c>
      <c r="AE97" s="7" t="s">
        <v>8</v>
      </c>
      <c r="AF97" s="7" t="s">
        <v>9</v>
      </c>
      <c r="AG97" s="7" t="s">
        <v>33</v>
      </c>
      <c r="AH97" s="6" t="s">
        <v>7</v>
      </c>
    </row>
    <row r="98" spans="1:34" x14ac:dyDescent="0.2">
      <c r="A98" s="54">
        <v>41</v>
      </c>
      <c r="B98" s="55" t="str">
        <f>IF(データ２!B82="","",VLOOKUP(A98,データ２!$A$2:$B$224,2))</f>
        <v>大島中央</v>
      </c>
      <c r="C98" s="57" t="s">
        <v>11</v>
      </c>
      <c r="D98" s="58"/>
      <c r="E98" s="59"/>
      <c r="F98" s="13" t="s">
        <v>123</v>
      </c>
      <c r="G98" s="14" t="s">
        <v>12</v>
      </c>
      <c r="H98" s="15">
        <v>1</v>
      </c>
      <c r="I98" s="13" t="s">
        <v>123</v>
      </c>
      <c r="J98" s="14" t="s">
        <v>12</v>
      </c>
      <c r="K98" s="15">
        <v>2</v>
      </c>
      <c r="L98" s="13" t="s">
        <v>123</v>
      </c>
      <c r="M98" s="14" t="s">
        <v>12</v>
      </c>
      <c r="N98" s="15">
        <v>3</v>
      </c>
      <c r="O98" s="32"/>
      <c r="P98" s="33"/>
      <c r="Q98" s="34"/>
      <c r="R98" s="13" t="s">
        <v>123</v>
      </c>
      <c r="S98" s="14" t="s">
        <v>12</v>
      </c>
      <c r="T98" s="15">
        <v>5</v>
      </c>
      <c r="U98" s="13" t="s">
        <v>123</v>
      </c>
      <c r="V98" s="14" t="s">
        <v>12</v>
      </c>
      <c r="W98" s="15">
        <v>6</v>
      </c>
      <c r="X98" s="13" t="s">
        <v>123</v>
      </c>
      <c r="Y98" s="14" t="s">
        <v>12</v>
      </c>
      <c r="Z98" s="15">
        <v>7</v>
      </c>
      <c r="AA98" s="63">
        <f>COUNTIF(C98:Z99,"○")</f>
        <v>1</v>
      </c>
      <c r="AB98" s="65">
        <f>COUNTIF(C98:Z99,"●")</f>
        <v>0</v>
      </c>
      <c r="AC98" s="65">
        <f>COUNTIF(C98:Z99,"△")</f>
        <v>0</v>
      </c>
      <c r="AD98" s="65">
        <f t="shared" ref="AD98" si="63">+AA98*3+AC98*1</f>
        <v>3</v>
      </c>
      <c r="AE98" s="65">
        <f>+H99+K99+N99+Q99+T99+W99+Z99</f>
        <v>1</v>
      </c>
      <c r="AF98" s="65">
        <f>+F99+I99+L99+O99+R99+U99+X99</f>
        <v>10</v>
      </c>
      <c r="AG98" s="65">
        <f>+RANK(AD98,$AD$98:$AD$113,0)*100+RANK(AE98,$AE$98:$AE$113,1)*10+RANK(AF98,$AF$98:$AF$113,0)</f>
        <v>324</v>
      </c>
      <c r="AH98" s="65">
        <f>+RANK(AG98,$AG$98:$AG$113,1)</f>
        <v>4</v>
      </c>
    </row>
    <row r="99" spans="1:34" x14ac:dyDescent="0.2">
      <c r="A99" s="54"/>
      <c r="B99" s="56"/>
      <c r="C99" s="60"/>
      <c r="D99" s="61"/>
      <c r="E99" s="62"/>
      <c r="F99" s="16"/>
      <c r="G99" s="17" t="s">
        <v>12</v>
      </c>
      <c r="H99" s="18"/>
      <c r="I99" s="16"/>
      <c r="J99" s="17" t="s">
        <v>12</v>
      </c>
      <c r="K99" s="18"/>
      <c r="L99" s="16"/>
      <c r="M99" s="17" t="s">
        <v>12</v>
      </c>
      <c r="N99" s="18"/>
      <c r="O99" s="35">
        <v>10</v>
      </c>
      <c r="P99" s="36" t="s">
        <v>277</v>
      </c>
      <c r="Q99" s="37">
        <v>1</v>
      </c>
      <c r="R99" s="16"/>
      <c r="S99" s="17" t="s">
        <v>12</v>
      </c>
      <c r="T99" s="18"/>
      <c r="U99" s="16"/>
      <c r="V99" s="17" t="s">
        <v>12</v>
      </c>
      <c r="W99" s="18"/>
      <c r="X99" s="16"/>
      <c r="Y99" s="17" t="s">
        <v>12</v>
      </c>
      <c r="Z99" s="18"/>
      <c r="AA99" s="64"/>
      <c r="AB99" s="66"/>
      <c r="AC99" s="66"/>
      <c r="AD99" s="66"/>
      <c r="AE99" s="66"/>
      <c r="AF99" s="66"/>
      <c r="AG99" s="66"/>
      <c r="AH99" s="66"/>
    </row>
    <row r="100" spans="1:34" x14ac:dyDescent="0.2">
      <c r="A100" s="54">
        <v>42</v>
      </c>
      <c r="B100" s="55" t="str">
        <f>IF(データ２!B84="","",VLOOKUP(A100,データ２!$A$2:$B$224,2))</f>
        <v>ジュニアヤンガース</v>
      </c>
      <c r="C100" s="13" t="s">
        <v>123</v>
      </c>
      <c r="D100" s="14" t="s">
        <v>12</v>
      </c>
      <c r="E100" s="15">
        <v>1</v>
      </c>
      <c r="F100" s="57" t="s">
        <v>11</v>
      </c>
      <c r="G100" s="58"/>
      <c r="H100" s="59"/>
      <c r="I100" s="13" t="s">
        <v>123</v>
      </c>
      <c r="J100" s="14" t="s">
        <v>12</v>
      </c>
      <c r="K100" s="15">
        <v>8</v>
      </c>
      <c r="L100" s="38"/>
      <c r="M100" s="39"/>
      <c r="N100" s="40"/>
      <c r="O100" s="13" t="s">
        <v>123</v>
      </c>
      <c r="P100" s="14" t="s">
        <v>12</v>
      </c>
      <c r="Q100" s="15">
        <v>10</v>
      </c>
      <c r="R100" s="13" t="s">
        <v>123</v>
      </c>
      <c r="S100" s="14" t="s">
        <v>12</v>
      </c>
      <c r="T100" s="15">
        <v>11</v>
      </c>
      <c r="U100" s="38"/>
      <c r="V100" s="39"/>
      <c r="W100" s="40"/>
      <c r="X100" s="13" t="s">
        <v>123</v>
      </c>
      <c r="Y100" s="14" t="s">
        <v>12</v>
      </c>
      <c r="Z100" s="15">
        <v>13</v>
      </c>
      <c r="AA100" s="63">
        <f>COUNTIF(C100:Z101,"○")</f>
        <v>0</v>
      </c>
      <c r="AB100" s="65">
        <f>COUNTIF(C100:Z101,"●")</f>
        <v>2</v>
      </c>
      <c r="AC100" s="65">
        <f>COUNTIF(C100:Z101,"△")</f>
        <v>0</v>
      </c>
      <c r="AD100" s="65">
        <f t="shared" ref="AD100" si="64">+AA100*3+AC100*1</f>
        <v>0</v>
      </c>
      <c r="AE100" s="65">
        <f>+E101+K101+N101+Q101+T101+W101+Z101</f>
        <v>26</v>
      </c>
      <c r="AF100" s="65">
        <f>+C101+I101+L101+O101+R101+U101+X101</f>
        <v>6</v>
      </c>
      <c r="AG100" s="65">
        <f t="shared" ref="AG100" si="65">+RANK(AD100,$AD$98:$AD$113,0)*100+RANK(AE100,$AE$98:$AE$113,1)*10+RANK(AF100,$AF$98:$AF$113,0)</f>
        <v>575</v>
      </c>
      <c r="AH100" s="65">
        <f t="shared" ref="AH100" si="66">+RANK(AG100,$AG$98:$AG$113,1)</f>
        <v>7</v>
      </c>
    </row>
    <row r="101" spans="1:34" x14ac:dyDescent="0.2">
      <c r="A101" s="54"/>
      <c r="B101" s="56"/>
      <c r="C101" s="16"/>
      <c r="D101" s="17" t="s">
        <v>12</v>
      </c>
      <c r="E101" s="18"/>
      <c r="F101" s="60"/>
      <c r="G101" s="61"/>
      <c r="H101" s="62"/>
      <c r="I101" s="16"/>
      <c r="J101" s="17" t="s">
        <v>12</v>
      </c>
      <c r="K101" s="18"/>
      <c r="L101" s="41">
        <v>6</v>
      </c>
      <c r="M101" s="42" t="s">
        <v>252</v>
      </c>
      <c r="N101" s="43">
        <v>8</v>
      </c>
      <c r="O101" s="16"/>
      <c r="P101" s="17" t="s">
        <v>12</v>
      </c>
      <c r="Q101" s="18"/>
      <c r="R101" s="16"/>
      <c r="S101" s="17" t="s">
        <v>12</v>
      </c>
      <c r="T101" s="18"/>
      <c r="U101" s="41">
        <v>0</v>
      </c>
      <c r="V101" s="42" t="s">
        <v>252</v>
      </c>
      <c r="W101" s="43">
        <v>18</v>
      </c>
      <c r="X101" s="16"/>
      <c r="Y101" s="17" t="s">
        <v>12</v>
      </c>
      <c r="Z101" s="18"/>
      <c r="AA101" s="64"/>
      <c r="AB101" s="66"/>
      <c r="AC101" s="66"/>
      <c r="AD101" s="66"/>
      <c r="AE101" s="66"/>
      <c r="AF101" s="66"/>
      <c r="AG101" s="66"/>
      <c r="AH101" s="66"/>
    </row>
    <row r="102" spans="1:34" x14ac:dyDescent="0.2">
      <c r="A102" s="54">
        <v>43</v>
      </c>
      <c r="B102" s="55" t="str">
        <f>IF(データ２!B86="","",VLOOKUP(A102,データ２!$A$2:$B$224,2))</f>
        <v>KCレッドジャッカル</v>
      </c>
      <c r="C102" s="13" t="s">
        <v>123</v>
      </c>
      <c r="D102" s="14" t="s">
        <v>12</v>
      </c>
      <c r="E102" s="15">
        <v>2</v>
      </c>
      <c r="F102" s="13" t="s">
        <v>123</v>
      </c>
      <c r="G102" s="14" t="s">
        <v>12</v>
      </c>
      <c r="H102" s="15">
        <v>8</v>
      </c>
      <c r="I102" s="57" t="s">
        <v>11</v>
      </c>
      <c r="J102" s="58"/>
      <c r="K102" s="59"/>
      <c r="L102" s="38"/>
      <c r="M102" s="39"/>
      <c r="N102" s="40"/>
      <c r="O102" s="13" t="s">
        <v>123</v>
      </c>
      <c r="P102" s="14" t="s">
        <v>12</v>
      </c>
      <c r="Q102" s="15">
        <v>15</v>
      </c>
      <c r="R102" s="38"/>
      <c r="S102" s="39"/>
      <c r="T102" s="40"/>
      <c r="U102" s="38"/>
      <c r="V102" s="39"/>
      <c r="W102" s="40"/>
      <c r="X102" s="13" t="s">
        <v>123</v>
      </c>
      <c r="Y102" s="14" t="s">
        <v>12</v>
      </c>
      <c r="Z102" s="15">
        <v>18</v>
      </c>
      <c r="AA102" s="63">
        <f>COUNTIF(C102:Z103,"○")</f>
        <v>0</v>
      </c>
      <c r="AB102" s="65">
        <f>COUNTIF(C102:Z103,"●")</f>
        <v>3</v>
      </c>
      <c r="AC102" s="65">
        <f>COUNTIF(C102:Z103,"△")</f>
        <v>0</v>
      </c>
      <c r="AD102" s="65">
        <f t="shared" ref="AD102" si="67">+AA102*3+AC102*1</f>
        <v>0</v>
      </c>
      <c r="AE102" s="65">
        <f>+E103+H103+N103+Q103+T103+W103+Z103</f>
        <v>37</v>
      </c>
      <c r="AF102" s="65">
        <f>C103+F103+L103+O103+R103+U103+X103</f>
        <v>6</v>
      </c>
      <c r="AG102" s="65">
        <f t="shared" ref="AG102" si="68">+RANK(AD102,$AD$98:$AD$113,0)*100+RANK(AE102,$AE$98:$AE$113,1)*10+RANK(AF102,$AF$98:$AF$113,0)</f>
        <v>585</v>
      </c>
      <c r="AH102" s="65">
        <f t="shared" ref="AH102" si="69">+RANK(AG102,$AG$98:$AG$113,1)</f>
        <v>8</v>
      </c>
    </row>
    <row r="103" spans="1:34" x14ac:dyDescent="0.2">
      <c r="A103" s="54"/>
      <c r="B103" s="56"/>
      <c r="C103" s="16"/>
      <c r="D103" s="17" t="s">
        <v>12</v>
      </c>
      <c r="E103" s="18"/>
      <c r="F103" s="16"/>
      <c r="G103" s="17" t="s">
        <v>12</v>
      </c>
      <c r="H103" s="18"/>
      <c r="I103" s="60"/>
      <c r="J103" s="61"/>
      <c r="K103" s="62"/>
      <c r="L103" s="41">
        <v>5</v>
      </c>
      <c r="M103" s="42" t="s">
        <v>252</v>
      </c>
      <c r="N103" s="43">
        <v>13</v>
      </c>
      <c r="O103" s="16"/>
      <c r="P103" s="17" t="s">
        <v>12</v>
      </c>
      <c r="Q103" s="18"/>
      <c r="R103" s="41">
        <v>0</v>
      </c>
      <c r="S103" s="42" t="s">
        <v>252</v>
      </c>
      <c r="T103" s="43">
        <v>12</v>
      </c>
      <c r="U103" s="41">
        <v>1</v>
      </c>
      <c r="V103" s="42" t="s">
        <v>252</v>
      </c>
      <c r="W103" s="43">
        <v>12</v>
      </c>
      <c r="X103" s="16"/>
      <c r="Y103" s="17" t="s">
        <v>12</v>
      </c>
      <c r="Z103" s="18"/>
      <c r="AA103" s="64"/>
      <c r="AB103" s="66"/>
      <c r="AC103" s="66"/>
      <c r="AD103" s="66"/>
      <c r="AE103" s="66"/>
      <c r="AF103" s="66"/>
      <c r="AG103" s="66"/>
      <c r="AH103" s="66"/>
    </row>
    <row r="104" spans="1:34" x14ac:dyDescent="0.2">
      <c r="A104" s="54">
        <v>44</v>
      </c>
      <c r="B104" s="55" t="str">
        <f>IF(データ２!B88="","",VLOOKUP(A104,データ２!$A$2:$B$224,2))</f>
        <v>菊坂ファイヤーズ</v>
      </c>
      <c r="C104" s="13" t="s">
        <v>123</v>
      </c>
      <c r="D104" s="14" t="s">
        <v>12</v>
      </c>
      <c r="E104" s="15">
        <v>3</v>
      </c>
      <c r="F104" s="32"/>
      <c r="G104" s="33"/>
      <c r="H104" s="34"/>
      <c r="I104" s="32"/>
      <c r="J104" s="33"/>
      <c r="K104" s="34"/>
      <c r="L104" s="57" t="s">
        <v>11</v>
      </c>
      <c r="M104" s="58"/>
      <c r="N104" s="59"/>
      <c r="O104" s="13" t="s">
        <v>123</v>
      </c>
      <c r="P104" s="14" t="s">
        <v>12</v>
      </c>
      <c r="Q104" s="15">
        <v>19</v>
      </c>
      <c r="R104" s="13" t="s">
        <v>123</v>
      </c>
      <c r="S104" s="14" t="s">
        <v>12</v>
      </c>
      <c r="T104" s="15">
        <v>20</v>
      </c>
      <c r="U104" s="13" t="s">
        <v>123</v>
      </c>
      <c r="V104" s="14" t="s">
        <v>12</v>
      </c>
      <c r="W104" s="15">
        <v>21</v>
      </c>
      <c r="X104" s="13" t="s">
        <v>123</v>
      </c>
      <c r="Y104" s="14" t="s">
        <v>12</v>
      </c>
      <c r="Z104" s="15">
        <v>22</v>
      </c>
      <c r="AA104" s="63">
        <f>COUNTIF(C104:Z105,"○")</f>
        <v>2</v>
      </c>
      <c r="AB104" s="65">
        <f>COUNTIF(C104:Z105,"●")</f>
        <v>0</v>
      </c>
      <c r="AC104" s="65">
        <f>COUNTIF(C104:Z105,"△")</f>
        <v>0</v>
      </c>
      <c r="AD104" s="65">
        <f t="shared" ref="AD104" si="70">+AA104*3+AC104*1</f>
        <v>6</v>
      </c>
      <c r="AE104" s="65">
        <f>+E105+H105+K105+Q105+T105+W105+Z105</f>
        <v>11</v>
      </c>
      <c r="AF104" s="65">
        <f>C105+F105+I105+O105+R105+U105+X105</f>
        <v>21</v>
      </c>
      <c r="AG104" s="65">
        <f t="shared" ref="AG104" si="71">+RANK(AD104,$AD$98:$AD$113,0)*100+RANK(AE104,$AE$98:$AE$113,1)*10+RANK(AF104,$AF$98:$AF$113,0)</f>
        <v>252</v>
      </c>
      <c r="AH104" s="65">
        <f t="shared" ref="AH104" si="72">+RANK(AG104,$AG$98:$AG$113,1)</f>
        <v>2</v>
      </c>
    </row>
    <row r="105" spans="1:34" x14ac:dyDescent="0.2">
      <c r="A105" s="54"/>
      <c r="B105" s="56"/>
      <c r="C105" s="16"/>
      <c r="D105" s="17" t="s">
        <v>12</v>
      </c>
      <c r="E105" s="18"/>
      <c r="F105" s="35">
        <v>8</v>
      </c>
      <c r="G105" s="36" t="s">
        <v>277</v>
      </c>
      <c r="H105" s="37">
        <v>6</v>
      </c>
      <c r="I105" s="35">
        <v>13</v>
      </c>
      <c r="J105" s="36" t="s">
        <v>277</v>
      </c>
      <c r="K105" s="37">
        <v>5</v>
      </c>
      <c r="L105" s="60"/>
      <c r="M105" s="61"/>
      <c r="N105" s="62"/>
      <c r="O105" s="16"/>
      <c r="P105" s="17" t="s">
        <v>12</v>
      </c>
      <c r="Q105" s="18"/>
      <c r="R105" s="16"/>
      <c r="S105" s="17" t="s">
        <v>12</v>
      </c>
      <c r="T105" s="18"/>
      <c r="U105" s="16"/>
      <c r="V105" s="17" t="s">
        <v>12</v>
      </c>
      <c r="W105" s="18"/>
      <c r="X105" s="16"/>
      <c r="Y105" s="17" t="s">
        <v>12</v>
      </c>
      <c r="Z105" s="18"/>
      <c r="AA105" s="64"/>
      <c r="AB105" s="66"/>
      <c r="AC105" s="66"/>
      <c r="AD105" s="66"/>
      <c r="AE105" s="66"/>
      <c r="AF105" s="66"/>
      <c r="AG105" s="66"/>
      <c r="AH105" s="66"/>
    </row>
    <row r="106" spans="1:34" x14ac:dyDescent="0.2">
      <c r="A106" s="54">
        <v>45</v>
      </c>
      <c r="B106" s="55" t="str">
        <f>IF(データ２!B90="","",VLOOKUP(A106,データ２!$A$2:$B$224,2))</f>
        <v>亀戸合同</v>
      </c>
      <c r="C106" s="38"/>
      <c r="D106" s="39"/>
      <c r="E106" s="40"/>
      <c r="F106" s="13" t="s">
        <v>123</v>
      </c>
      <c r="G106" s="14" t="s">
        <v>12</v>
      </c>
      <c r="H106" s="15">
        <v>10</v>
      </c>
      <c r="I106" s="13" t="s">
        <v>123</v>
      </c>
      <c r="J106" s="14" t="s">
        <v>12</v>
      </c>
      <c r="K106" s="15">
        <v>15</v>
      </c>
      <c r="L106" s="13" t="s">
        <v>123</v>
      </c>
      <c r="M106" s="14" t="s">
        <v>12</v>
      </c>
      <c r="N106" s="15">
        <v>19</v>
      </c>
      <c r="O106" s="57" t="s">
        <v>11</v>
      </c>
      <c r="P106" s="58"/>
      <c r="Q106" s="59"/>
      <c r="R106" s="13" t="s">
        <v>123</v>
      </c>
      <c r="S106" s="14" t="s">
        <v>12</v>
      </c>
      <c r="T106" s="15">
        <v>23</v>
      </c>
      <c r="U106" s="13" t="s">
        <v>123</v>
      </c>
      <c r="V106" s="14" t="s">
        <v>12</v>
      </c>
      <c r="W106" s="15">
        <v>24</v>
      </c>
      <c r="X106" s="13" t="s">
        <v>123</v>
      </c>
      <c r="Y106" s="14" t="s">
        <v>12</v>
      </c>
      <c r="Z106" s="15">
        <v>25</v>
      </c>
      <c r="AA106" s="63">
        <f>COUNTIF(C106:Z107,"○")</f>
        <v>0</v>
      </c>
      <c r="AB106" s="65">
        <f>COUNTIF(C106:Z107,"●")</f>
        <v>1</v>
      </c>
      <c r="AC106" s="65">
        <f>COUNTIF(C106:Z107,"△")</f>
        <v>0</v>
      </c>
      <c r="AD106" s="65">
        <f t="shared" ref="AD106" si="73">+AA106*3+AC106*1</f>
        <v>0</v>
      </c>
      <c r="AE106" s="65">
        <f>+E107+H107+K107+N107+T107+W107+Z107</f>
        <v>10</v>
      </c>
      <c r="AF106" s="65">
        <f>C107+F107+I107+L107+R107+U107+X107+AA107</f>
        <v>1</v>
      </c>
      <c r="AG106" s="65">
        <f t="shared" ref="AG106" si="74">+RANK(AD106,$AD$98:$AD$113,0)*100+RANK(AE106,$AE$98:$AE$113,1)*10+RANK(AF106,$AF$98:$AF$113,0)</f>
        <v>547</v>
      </c>
      <c r="AH106" s="65">
        <f>+RANK(AG106,$AG$98:$AG$113,1)+1</f>
        <v>6</v>
      </c>
    </row>
    <row r="107" spans="1:34" x14ac:dyDescent="0.2">
      <c r="A107" s="54"/>
      <c r="B107" s="56"/>
      <c r="C107" s="41">
        <v>1</v>
      </c>
      <c r="D107" s="42" t="s">
        <v>252</v>
      </c>
      <c r="E107" s="43">
        <v>10</v>
      </c>
      <c r="F107" s="16"/>
      <c r="G107" s="17" t="s">
        <v>12</v>
      </c>
      <c r="H107" s="18"/>
      <c r="I107" s="16"/>
      <c r="J107" s="17" t="s">
        <v>12</v>
      </c>
      <c r="K107" s="18"/>
      <c r="L107" s="16"/>
      <c r="M107" s="17" t="s">
        <v>12</v>
      </c>
      <c r="N107" s="18"/>
      <c r="O107" s="60"/>
      <c r="P107" s="61"/>
      <c r="Q107" s="62"/>
      <c r="R107" s="16"/>
      <c r="S107" s="17" t="s">
        <v>12</v>
      </c>
      <c r="T107" s="18"/>
      <c r="U107" s="16"/>
      <c r="V107" s="17" t="s">
        <v>12</v>
      </c>
      <c r="W107" s="18"/>
      <c r="X107" s="16"/>
      <c r="Y107" s="17" t="s">
        <v>12</v>
      </c>
      <c r="Z107" s="18"/>
      <c r="AA107" s="64"/>
      <c r="AB107" s="66"/>
      <c r="AC107" s="66"/>
      <c r="AD107" s="66"/>
      <c r="AE107" s="66"/>
      <c r="AF107" s="66"/>
      <c r="AG107" s="66"/>
      <c r="AH107" s="66"/>
    </row>
    <row r="108" spans="1:34" x14ac:dyDescent="0.2">
      <c r="A108" s="54">
        <v>46</v>
      </c>
      <c r="B108" s="55" t="str">
        <f>IF(データ２!B92="","",VLOOKUP(A108,データ２!$A$2:$B$224,2))</f>
        <v>本村クラブ</v>
      </c>
      <c r="C108" s="13" t="s">
        <v>123</v>
      </c>
      <c r="D108" s="14" t="s">
        <v>12</v>
      </c>
      <c r="E108" s="15">
        <v>5</v>
      </c>
      <c r="F108" s="13" t="s">
        <v>123</v>
      </c>
      <c r="G108" s="14" t="s">
        <v>12</v>
      </c>
      <c r="H108" s="15">
        <v>11</v>
      </c>
      <c r="I108" s="32"/>
      <c r="J108" s="33"/>
      <c r="K108" s="34"/>
      <c r="L108" s="13" t="s">
        <v>123</v>
      </c>
      <c r="M108" s="14" t="s">
        <v>12</v>
      </c>
      <c r="N108" s="15">
        <v>20</v>
      </c>
      <c r="O108" s="13" t="s">
        <v>123</v>
      </c>
      <c r="P108" s="14" t="s">
        <v>12</v>
      </c>
      <c r="Q108" s="15">
        <v>23</v>
      </c>
      <c r="R108" s="57" t="s">
        <v>11</v>
      </c>
      <c r="S108" s="58"/>
      <c r="T108" s="59"/>
      <c r="U108" s="13" t="s">
        <v>123</v>
      </c>
      <c r="V108" s="14" t="s">
        <v>12</v>
      </c>
      <c r="W108" s="15">
        <v>26</v>
      </c>
      <c r="X108" s="13" t="s">
        <v>123</v>
      </c>
      <c r="Y108" s="14" t="s">
        <v>12</v>
      </c>
      <c r="Z108" s="15">
        <v>27</v>
      </c>
      <c r="AA108" s="63">
        <f>COUNTIF(C108:Z109,"○")</f>
        <v>1</v>
      </c>
      <c r="AB108" s="65">
        <f>COUNTIF(C108:Z109,"●")</f>
        <v>0</v>
      </c>
      <c r="AC108" s="65">
        <f>COUNTIF(C108:Z109,"△")</f>
        <v>0</v>
      </c>
      <c r="AD108" s="65">
        <f t="shared" ref="AD108" si="75">+AA108*3+AC108*1</f>
        <v>3</v>
      </c>
      <c r="AE108" s="65">
        <f>+E109+H109+K109+N109+Q109+W109+Z109</f>
        <v>0</v>
      </c>
      <c r="AF108" s="65">
        <f>C109+F109+I109+L109+O109+U109+X109</f>
        <v>12</v>
      </c>
      <c r="AG108" s="65">
        <f t="shared" ref="AG108" si="76">+RANK(AD108,$AD$98:$AD$113,0)*100+RANK(AE108,$AE$98:$AE$113,1)*10+RANK(AF108,$AF$98:$AF$113,0)</f>
        <v>313</v>
      </c>
      <c r="AH108" s="65">
        <f t="shared" ref="AH108" si="77">+RANK(AG108,$AG$98:$AG$113,1)</f>
        <v>3</v>
      </c>
    </row>
    <row r="109" spans="1:34" x14ac:dyDescent="0.2">
      <c r="A109" s="54"/>
      <c r="B109" s="56"/>
      <c r="C109" s="16"/>
      <c r="D109" s="17" t="s">
        <v>12</v>
      </c>
      <c r="E109" s="18"/>
      <c r="F109" s="16"/>
      <c r="G109" s="17" t="s">
        <v>12</v>
      </c>
      <c r="H109" s="18"/>
      <c r="I109" s="35">
        <v>12</v>
      </c>
      <c r="J109" s="36" t="s">
        <v>277</v>
      </c>
      <c r="K109" s="37">
        <v>0</v>
      </c>
      <c r="L109" s="16"/>
      <c r="M109" s="17" t="s">
        <v>12</v>
      </c>
      <c r="N109" s="18"/>
      <c r="O109" s="16"/>
      <c r="P109" s="17" t="s">
        <v>12</v>
      </c>
      <c r="Q109" s="18"/>
      <c r="R109" s="60"/>
      <c r="S109" s="61"/>
      <c r="T109" s="62"/>
      <c r="U109" s="16"/>
      <c r="V109" s="17" t="s">
        <v>12</v>
      </c>
      <c r="W109" s="18"/>
      <c r="X109" s="16"/>
      <c r="Y109" s="17" t="s">
        <v>12</v>
      </c>
      <c r="Z109" s="18"/>
      <c r="AA109" s="64"/>
      <c r="AB109" s="66"/>
      <c r="AC109" s="66"/>
      <c r="AD109" s="66"/>
      <c r="AE109" s="66"/>
      <c r="AF109" s="66"/>
      <c r="AG109" s="66"/>
      <c r="AH109" s="66"/>
    </row>
    <row r="110" spans="1:34" x14ac:dyDescent="0.2">
      <c r="A110" s="54">
        <v>47</v>
      </c>
      <c r="B110" s="55" t="str">
        <f>IF(データ２!B94="","",VLOOKUP(A110,データ２!$A$2:$B$224,2))</f>
        <v>高井戸東少年野球クラブ</v>
      </c>
      <c r="C110" s="13" t="s">
        <v>123</v>
      </c>
      <c r="D110" s="14" t="s">
        <v>12</v>
      </c>
      <c r="E110" s="15">
        <v>6</v>
      </c>
      <c r="F110" s="32"/>
      <c r="G110" s="33"/>
      <c r="H110" s="34"/>
      <c r="I110" s="32"/>
      <c r="J110" s="33"/>
      <c r="K110" s="34"/>
      <c r="L110" s="13" t="s">
        <v>123</v>
      </c>
      <c r="M110" s="14" t="s">
        <v>12</v>
      </c>
      <c r="N110" s="15">
        <v>21</v>
      </c>
      <c r="O110" s="13" t="s">
        <v>123</v>
      </c>
      <c r="P110" s="14" t="s">
        <v>12</v>
      </c>
      <c r="Q110" s="15">
        <v>24</v>
      </c>
      <c r="R110" s="13" t="s">
        <v>123</v>
      </c>
      <c r="S110" s="14" t="s">
        <v>12</v>
      </c>
      <c r="T110" s="15">
        <v>26</v>
      </c>
      <c r="U110" s="57" t="s">
        <v>11</v>
      </c>
      <c r="V110" s="58"/>
      <c r="W110" s="59"/>
      <c r="X110" s="32"/>
      <c r="Y110" s="33"/>
      <c r="Z110" s="34"/>
      <c r="AA110" s="63">
        <f>COUNTIF(C110:Z111,"○")</f>
        <v>3</v>
      </c>
      <c r="AB110" s="65">
        <f>COUNTIF(C110:Z111,"●")</f>
        <v>0</v>
      </c>
      <c r="AC110" s="65">
        <f>COUNTIF(C110:Z111,"△")</f>
        <v>0</v>
      </c>
      <c r="AD110" s="65">
        <f t="shared" ref="AD110" si="78">+AA110*3+AC110*1</f>
        <v>9</v>
      </c>
      <c r="AE110" s="65">
        <f>+E111+H111+K111+N111+Q111+T111+Z111</f>
        <v>1</v>
      </c>
      <c r="AF110" s="65">
        <f>C111+F111+I111+L111+O111+R111+U111+X111</f>
        <v>41</v>
      </c>
      <c r="AG110" s="65">
        <f t="shared" ref="AG110" si="79">+RANK(AD110,$AD$98:$AD$113,0)*100+RANK(AE110,$AE$98:$AE$113,1)*10+RANK(AF110,$AF$98:$AF$113,0)</f>
        <v>121</v>
      </c>
      <c r="AH110" s="65">
        <f>+RANK(AG110,$AG$98:$AG$113,1)</f>
        <v>1</v>
      </c>
    </row>
    <row r="111" spans="1:34" x14ac:dyDescent="0.2">
      <c r="A111" s="54"/>
      <c r="B111" s="56"/>
      <c r="C111" s="16"/>
      <c r="D111" s="17" t="s">
        <v>12</v>
      </c>
      <c r="E111" s="18"/>
      <c r="F111" s="35">
        <v>18</v>
      </c>
      <c r="G111" s="36" t="s">
        <v>277</v>
      </c>
      <c r="H111" s="37">
        <v>0</v>
      </c>
      <c r="I111" s="35">
        <v>12</v>
      </c>
      <c r="J111" s="36" t="s">
        <v>277</v>
      </c>
      <c r="K111" s="37">
        <v>1</v>
      </c>
      <c r="L111" s="16"/>
      <c r="M111" s="17" t="s">
        <v>12</v>
      </c>
      <c r="N111" s="18"/>
      <c r="O111" s="16"/>
      <c r="P111" s="17" t="s">
        <v>12</v>
      </c>
      <c r="Q111" s="18"/>
      <c r="R111" s="16"/>
      <c r="S111" s="17" t="s">
        <v>12</v>
      </c>
      <c r="T111" s="18"/>
      <c r="U111" s="60"/>
      <c r="V111" s="61"/>
      <c r="W111" s="62"/>
      <c r="X111" s="35">
        <v>11</v>
      </c>
      <c r="Y111" s="36" t="s">
        <v>277</v>
      </c>
      <c r="Z111" s="37">
        <v>0</v>
      </c>
      <c r="AA111" s="64"/>
      <c r="AB111" s="66"/>
      <c r="AC111" s="66"/>
      <c r="AD111" s="66"/>
      <c r="AE111" s="66"/>
      <c r="AF111" s="66"/>
      <c r="AG111" s="66"/>
      <c r="AH111" s="66"/>
    </row>
    <row r="112" spans="1:34" x14ac:dyDescent="0.2">
      <c r="A112" s="54">
        <v>48</v>
      </c>
      <c r="B112" s="55" t="str">
        <f>IF(データ２!B96="","",VLOOKUP(A112,データ２!$A$2:$B$224,2))</f>
        <v>駒込ベアーズ</v>
      </c>
      <c r="C112" s="13" t="s">
        <v>123</v>
      </c>
      <c r="D112" s="14" t="s">
        <v>12</v>
      </c>
      <c r="E112" s="15">
        <v>7</v>
      </c>
      <c r="F112" s="13" t="s">
        <v>123</v>
      </c>
      <c r="G112" s="14" t="s">
        <v>12</v>
      </c>
      <c r="H112" s="15">
        <v>13</v>
      </c>
      <c r="I112" s="13" t="s">
        <v>123</v>
      </c>
      <c r="J112" s="14" t="s">
        <v>12</v>
      </c>
      <c r="K112" s="15">
        <v>18</v>
      </c>
      <c r="L112" s="13" t="s">
        <v>123</v>
      </c>
      <c r="M112" s="14" t="s">
        <v>12</v>
      </c>
      <c r="N112" s="15">
        <v>22</v>
      </c>
      <c r="O112" s="13" t="s">
        <v>123</v>
      </c>
      <c r="P112" s="14" t="s">
        <v>12</v>
      </c>
      <c r="Q112" s="15">
        <v>25</v>
      </c>
      <c r="R112" s="13" t="s">
        <v>123</v>
      </c>
      <c r="S112" s="14" t="s">
        <v>12</v>
      </c>
      <c r="T112" s="15">
        <v>27</v>
      </c>
      <c r="U112" s="38"/>
      <c r="V112" s="39"/>
      <c r="W112" s="40"/>
      <c r="X112" s="57" t="s">
        <v>11</v>
      </c>
      <c r="Y112" s="58"/>
      <c r="Z112" s="59"/>
      <c r="AA112" s="63">
        <f>COUNTIF(C112:Z113,"○")</f>
        <v>0</v>
      </c>
      <c r="AB112" s="65">
        <f>COUNTIF(C112:Z113,"●")</f>
        <v>1</v>
      </c>
      <c r="AC112" s="65">
        <f>COUNTIF(C112:Z113,"△")</f>
        <v>0</v>
      </c>
      <c r="AD112" s="65">
        <f t="shared" ref="AD112" si="80">+AA112*3+AC112*1</f>
        <v>0</v>
      </c>
      <c r="AE112" s="65">
        <f>+E113+H113+K113+N113+Q113+T113+W113</f>
        <v>11</v>
      </c>
      <c r="AF112" s="65">
        <f>C113+F113+I113+L113+O113+R113+U113+X113</f>
        <v>0</v>
      </c>
      <c r="AG112" s="65">
        <f t="shared" ref="AG112" si="81">+RANK(AD112,$AD$98:$AD$113,0)*100+RANK(AE112,$AE$98:$AE$113,1)*10+RANK(AF112,$AF$98:$AF$113,0)</f>
        <v>558</v>
      </c>
      <c r="AH112" s="65">
        <f t="shared" ref="AH112" si="82">+RANK(AG112,$AG$98:$AG$113,1)</f>
        <v>6</v>
      </c>
    </row>
    <row r="113" spans="1:34" x14ac:dyDescent="0.2">
      <c r="A113" s="54"/>
      <c r="B113" s="56"/>
      <c r="C113" s="16"/>
      <c r="D113" s="17" t="s">
        <v>12</v>
      </c>
      <c r="E113" s="18"/>
      <c r="F113" s="16"/>
      <c r="G113" s="17" t="s">
        <v>12</v>
      </c>
      <c r="H113" s="18"/>
      <c r="I113" s="16"/>
      <c r="J113" s="17" t="s">
        <v>12</v>
      </c>
      <c r="K113" s="18"/>
      <c r="L113" s="16"/>
      <c r="M113" s="17" t="s">
        <v>12</v>
      </c>
      <c r="N113" s="18"/>
      <c r="O113" s="16"/>
      <c r="P113" s="17" t="s">
        <v>12</v>
      </c>
      <c r="Q113" s="18"/>
      <c r="R113" s="16"/>
      <c r="S113" s="17" t="s">
        <v>12</v>
      </c>
      <c r="T113" s="18"/>
      <c r="U113" s="41">
        <v>0</v>
      </c>
      <c r="V113" s="42" t="s">
        <v>252</v>
      </c>
      <c r="W113" s="43">
        <v>11</v>
      </c>
      <c r="X113" s="60"/>
      <c r="Y113" s="61"/>
      <c r="Z113" s="62"/>
      <c r="AA113" s="64"/>
      <c r="AB113" s="66"/>
      <c r="AC113" s="66"/>
      <c r="AD113" s="66"/>
      <c r="AE113" s="66"/>
      <c r="AF113" s="66"/>
      <c r="AG113" s="66"/>
      <c r="AH113" s="66"/>
    </row>
    <row r="114" spans="1:34" x14ac:dyDescent="0.2">
      <c r="AA114" s="51">
        <f>SUM(AA98:AA113)</f>
        <v>7</v>
      </c>
      <c r="AB114" s="51">
        <f>SUM(AB98:AB113)</f>
        <v>7</v>
      </c>
      <c r="AC114" s="51">
        <f>SUM(AC98:AC113)</f>
        <v>0</v>
      </c>
      <c r="AD114" s="51"/>
      <c r="AE114" s="51">
        <f t="shared" ref="AE114" si="83">SUM(AE98:AE113)</f>
        <v>97</v>
      </c>
      <c r="AF114" s="51">
        <f t="shared" ref="AF114" si="84">SUM(AF98:AF113)</f>
        <v>97</v>
      </c>
      <c r="AG114" s="44"/>
      <c r="AH114" s="44">
        <f>28-AA114-(AC114/2)</f>
        <v>21</v>
      </c>
    </row>
    <row r="115" spans="1:34" x14ac:dyDescent="0.2">
      <c r="B115" s="5" t="str">
        <f>+データ１!$B$2</f>
        <v>2023/2/25</v>
      </c>
      <c r="C115" s="4" t="str">
        <f>+データ１!$B$4</f>
        <v xml:space="preserve">２０２３年 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34" ht="100" customHeight="1" x14ac:dyDescent="0.2">
      <c r="B116" s="11" t="str">
        <f>+データ１!B18</f>
        <v>スーパーリ－グ 　　                  　　　 第１７回大会  　　　        　Ｇブロック     　　              ２０２３</v>
      </c>
      <c r="C116" s="67" t="str">
        <f>+IF(B117="","",+B117)</f>
        <v>レッドサンズ</v>
      </c>
      <c r="D116" s="68"/>
      <c r="E116" s="69"/>
      <c r="F116" s="67" t="str">
        <f>+IF(B119="","",+B119)</f>
        <v>いちがやチーターズ</v>
      </c>
      <c r="G116" s="68"/>
      <c r="H116" s="69"/>
      <c r="I116" s="67" t="str">
        <f>+IF(B121="","",+B121)</f>
        <v>馬込ジャガース</v>
      </c>
      <c r="J116" s="68"/>
      <c r="K116" s="69"/>
      <c r="L116" s="67" t="str">
        <f>+IF(B123="","",+B123)</f>
        <v>金町ジャイアンツ</v>
      </c>
      <c r="M116" s="68"/>
      <c r="N116" s="69"/>
      <c r="O116" s="67" t="str">
        <f>+IF(B125="","",+B125)</f>
        <v>元加賀</v>
      </c>
      <c r="P116" s="68"/>
      <c r="Q116" s="69"/>
      <c r="R116" s="67" t="str">
        <f>+IF(B127="","",+B127)</f>
        <v>品川ブルーレーシング</v>
      </c>
      <c r="S116" s="68"/>
      <c r="T116" s="69"/>
      <c r="U116" s="67" t="str">
        <f>+IF(B129="","",+B129)</f>
        <v>本一色イーグルス</v>
      </c>
      <c r="V116" s="68"/>
      <c r="W116" s="69"/>
      <c r="X116" s="67" t="str">
        <f>+IF(B131="","",+B131)</f>
        <v>月島ライオンズ</v>
      </c>
      <c r="Y116" s="68"/>
      <c r="Z116" s="69"/>
      <c r="AA116" s="12" t="s">
        <v>0</v>
      </c>
      <c r="AB116" s="8" t="s">
        <v>1</v>
      </c>
      <c r="AC116" s="8" t="s">
        <v>2</v>
      </c>
      <c r="AD116" s="6" t="s">
        <v>6</v>
      </c>
      <c r="AE116" s="7" t="s">
        <v>8</v>
      </c>
      <c r="AF116" s="7" t="s">
        <v>9</v>
      </c>
      <c r="AG116" s="7" t="s">
        <v>33</v>
      </c>
      <c r="AH116" s="6" t="s">
        <v>7</v>
      </c>
    </row>
    <row r="117" spans="1:34" x14ac:dyDescent="0.2">
      <c r="A117" s="54">
        <v>49</v>
      </c>
      <c r="B117" s="55" t="str">
        <f>IF(データ２!B98="","",VLOOKUP(A117,データ２!$A$2:$B$224,2))</f>
        <v>レッドサンズ</v>
      </c>
      <c r="C117" s="57" t="s">
        <v>11</v>
      </c>
      <c r="D117" s="58"/>
      <c r="E117" s="59"/>
      <c r="F117" s="32"/>
      <c r="G117" s="33"/>
      <c r="H117" s="34"/>
      <c r="I117" s="13" t="s">
        <v>124</v>
      </c>
      <c r="J117" s="14" t="s">
        <v>12</v>
      </c>
      <c r="K117" s="15">
        <v>2</v>
      </c>
      <c r="L117" s="13" t="s">
        <v>124</v>
      </c>
      <c r="M117" s="14" t="s">
        <v>12</v>
      </c>
      <c r="N117" s="15">
        <v>3</v>
      </c>
      <c r="O117" s="32"/>
      <c r="P117" s="33"/>
      <c r="Q117" s="34"/>
      <c r="R117" s="13" t="s">
        <v>124</v>
      </c>
      <c r="S117" s="14" t="s">
        <v>12</v>
      </c>
      <c r="T117" s="15">
        <v>5</v>
      </c>
      <c r="U117" s="13" t="s">
        <v>124</v>
      </c>
      <c r="V117" s="14" t="s">
        <v>12</v>
      </c>
      <c r="W117" s="15">
        <v>6</v>
      </c>
      <c r="X117" s="13" t="s">
        <v>124</v>
      </c>
      <c r="Y117" s="14" t="s">
        <v>12</v>
      </c>
      <c r="Z117" s="15">
        <v>7</v>
      </c>
      <c r="AA117" s="63">
        <f>COUNTIF(C117:Z118,"○")</f>
        <v>2</v>
      </c>
      <c r="AB117" s="65">
        <f>COUNTIF(C117:Z118,"●")</f>
        <v>0</v>
      </c>
      <c r="AC117" s="65">
        <f>COUNTIF(C117:Z118,"△")</f>
        <v>0</v>
      </c>
      <c r="AD117" s="65">
        <f t="shared" ref="AD117" si="85">+AA117*3+AC117*1</f>
        <v>6</v>
      </c>
      <c r="AE117" s="65">
        <f>+H118+K118+N118+Q118+T118+W118+Z118</f>
        <v>3</v>
      </c>
      <c r="AF117" s="65">
        <f>+F118+I118+L118+O118+R118+U118+X118</f>
        <v>24</v>
      </c>
      <c r="AG117" s="30">
        <f t="shared" ref="AG117" si="86">+RANK(AD117,$AD$117:$AD$132,0)*100+RANK(AE117,$AE$117:$AE$132,1)*10+RANK(AF117,$AF$117:$AF$132,0)</f>
        <v>223</v>
      </c>
      <c r="AH117" s="65">
        <f>+RANK(AG117,$AG$117:$AG$132,1)</f>
        <v>2</v>
      </c>
    </row>
    <row r="118" spans="1:34" x14ac:dyDescent="0.2">
      <c r="A118" s="54"/>
      <c r="B118" s="56"/>
      <c r="C118" s="60"/>
      <c r="D118" s="61"/>
      <c r="E118" s="62"/>
      <c r="F118" s="35">
        <v>12</v>
      </c>
      <c r="G118" s="36" t="s">
        <v>277</v>
      </c>
      <c r="H118" s="37">
        <v>2</v>
      </c>
      <c r="I118" s="16"/>
      <c r="J118" s="17" t="s">
        <v>12</v>
      </c>
      <c r="K118" s="18"/>
      <c r="L118" s="16"/>
      <c r="M118" s="17" t="s">
        <v>12</v>
      </c>
      <c r="N118" s="18"/>
      <c r="O118" s="35">
        <v>12</v>
      </c>
      <c r="P118" s="36" t="s">
        <v>277</v>
      </c>
      <c r="Q118" s="37">
        <v>1</v>
      </c>
      <c r="R118" s="16"/>
      <c r="S118" s="17" t="s">
        <v>12</v>
      </c>
      <c r="T118" s="18"/>
      <c r="U118" s="16"/>
      <c r="V118" s="17" t="s">
        <v>12</v>
      </c>
      <c r="W118" s="18"/>
      <c r="X118" s="16"/>
      <c r="Y118" s="17" t="s">
        <v>12</v>
      </c>
      <c r="Z118" s="18"/>
      <c r="AA118" s="64"/>
      <c r="AB118" s="66"/>
      <c r="AC118" s="66"/>
      <c r="AD118" s="66"/>
      <c r="AE118" s="66"/>
      <c r="AF118" s="66"/>
      <c r="AG118" s="31"/>
      <c r="AH118" s="66"/>
    </row>
    <row r="119" spans="1:34" x14ac:dyDescent="0.2">
      <c r="A119" s="54">
        <v>50</v>
      </c>
      <c r="B119" s="55" t="str">
        <f>IF(データ２!B100="","",VLOOKUP(A119,データ２!$A$2:$B$224,2))</f>
        <v>いちがやチーターズ</v>
      </c>
      <c r="C119" s="38"/>
      <c r="D119" s="39"/>
      <c r="E119" s="40"/>
      <c r="F119" s="57" t="s">
        <v>11</v>
      </c>
      <c r="G119" s="58"/>
      <c r="H119" s="59"/>
      <c r="I119" s="13" t="s">
        <v>124</v>
      </c>
      <c r="J119" s="14" t="s">
        <v>12</v>
      </c>
      <c r="K119" s="15">
        <v>8</v>
      </c>
      <c r="L119" s="13" t="s">
        <v>124</v>
      </c>
      <c r="M119" s="14" t="s">
        <v>12</v>
      </c>
      <c r="N119" s="15">
        <v>9</v>
      </c>
      <c r="O119" s="38"/>
      <c r="P119" s="39"/>
      <c r="Q119" s="40"/>
      <c r="R119" s="13" t="s">
        <v>124</v>
      </c>
      <c r="S119" s="14" t="s">
        <v>12</v>
      </c>
      <c r="T119" s="15">
        <v>11</v>
      </c>
      <c r="U119" s="13" t="s">
        <v>124</v>
      </c>
      <c r="V119" s="14" t="s">
        <v>12</v>
      </c>
      <c r="W119" s="15">
        <v>12</v>
      </c>
      <c r="X119" s="13" t="s">
        <v>124</v>
      </c>
      <c r="Y119" s="14" t="s">
        <v>12</v>
      </c>
      <c r="Z119" s="15">
        <v>13</v>
      </c>
      <c r="AA119" s="63">
        <f>COUNTIF(C119:Z120,"○")</f>
        <v>0</v>
      </c>
      <c r="AB119" s="65">
        <f>COUNTIF(C119:Z120,"●")</f>
        <v>2</v>
      </c>
      <c r="AC119" s="65">
        <f>COUNTIF(C119:Z120,"△")</f>
        <v>0</v>
      </c>
      <c r="AD119" s="65">
        <f t="shared" ref="AD119" si="87">+AA119*3+AC119*1</f>
        <v>0</v>
      </c>
      <c r="AE119" s="65">
        <f>+E120+K120+N120+Q120+T120+W120+Z120</f>
        <v>17</v>
      </c>
      <c r="AF119" s="65">
        <f>+C120+I120+L120+O120+R120+U120+X120</f>
        <v>3</v>
      </c>
      <c r="AG119" s="30">
        <f>+RANK(AD119,$AD$117:$AD$132,0)*100+RANK(AE119,$AE$117:$AE$132,1)*10+RANK(AF119,$AF$117:$AF$132,0)</f>
        <v>556</v>
      </c>
      <c r="AH119" s="65">
        <f t="shared" ref="AH119" si="88">+RANK(AG119,$AG$117:$AG$132,1)</f>
        <v>6</v>
      </c>
    </row>
    <row r="120" spans="1:34" x14ac:dyDescent="0.2">
      <c r="A120" s="54"/>
      <c r="B120" s="56"/>
      <c r="C120" s="41">
        <v>2</v>
      </c>
      <c r="D120" s="42" t="s">
        <v>252</v>
      </c>
      <c r="E120" s="43">
        <v>12</v>
      </c>
      <c r="F120" s="60"/>
      <c r="G120" s="61"/>
      <c r="H120" s="62"/>
      <c r="I120" s="16"/>
      <c r="J120" s="17" t="s">
        <v>12</v>
      </c>
      <c r="K120" s="18"/>
      <c r="L120" s="16"/>
      <c r="M120" s="17" t="s">
        <v>12</v>
      </c>
      <c r="N120" s="18"/>
      <c r="O120" s="41">
        <v>1</v>
      </c>
      <c r="P120" s="42" t="s">
        <v>252</v>
      </c>
      <c r="Q120" s="43">
        <v>5</v>
      </c>
      <c r="R120" s="16"/>
      <c r="S120" s="17" t="s">
        <v>12</v>
      </c>
      <c r="T120" s="18"/>
      <c r="U120" s="16"/>
      <c r="V120" s="17" t="s">
        <v>12</v>
      </c>
      <c r="W120" s="18"/>
      <c r="X120" s="16"/>
      <c r="Y120" s="17" t="s">
        <v>12</v>
      </c>
      <c r="Z120" s="18"/>
      <c r="AA120" s="64"/>
      <c r="AB120" s="66"/>
      <c r="AC120" s="66"/>
      <c r="AD120" s="66"/>
      <c r="AE120" s="66"/>
      <c r="AF120" s="66"/>
      <c r="AG120" s="31"/>
      <c r="AH120" s="66"/>
    </row>
    <row r="121" spans="1:34" x14ac:dyDescent="0.2">
      <c r="A121" s="54">
        <v>51</v>
      </c>
      <c r="B121" s="55" t="str">
        <f>IF(データ２!B102="","",VLOOKUP(A121,データ２!$A$2:$B$224,2))</f>
        <v>馬込ジャガース</v>
      </c>
      <c r="C121" s="13" t="s">
        <v>124</v>
      </c>
      <c r="D121" s="14" t="s">
        <v>12</v>
      </c>
      <c r="E121" s="15">
        <v>2</v>
      </c>
      <c r="F121" s="13" t="s">
        <v>124</v>
      </c>
      <c r="G121" s="14" t="s">
        <v>12</v>
      </c>
      <c r="H121" s="15">
        <v>8</v>
      </c>
      <c r="I121" s="57" t="s">
        <v>11</v>
      </c>
      <c r="J121" s="58"/>
      <c r="K121" s="59"/>
      <c r="L121" s="38"/>
      <c r="M121" s="39"/>
      <c r="N121" s="40"/>
      <c r="O121" s="38"/>
      <c r="P121" s="39"/>
      <c r="Q121" s="40"/>
      <c r="R121" s="38"/>
      <c r="S121" s="39"/>
      <c r="T121" s="40"/>
      <c r="U121" s="13" t="s">
        <v>124</v>
      </c>
      <c r="V121" s="14" t="s">
        <v>12</v>
      </c>
      <c r="W121" s="15">
        <v>17</v>
      </c>
      <c r="X121" s="13" t="s">
        <v>124</v>
      </c>
      <c r="Y121" s="14" t="s">
        <v>12</v>
      </c>
      <c r="Z121" s="15">
        <v>18</v>
      </c>
      <c r="AA121" s="63">
        <f>COUNTIF(C121:Z122,"○")</f>
        <v>0</v>
      </c>
      <c r="AB121" s="65">
        <f>COUNTIF(C121:Z122,"●")</f>
        <v>3</v>
      </c>
      <c r="AC121" s="65">
        <f>COUNTIF(C121:Z122,"△")</f>
        <v>0</v>
      </c>
      <c r="AD121" s="65">
        <f t="shared" ref="AD121" si="89">+AA121*3+AC121*1</f>
        <v>0</v>
      </c>
      <c r="AE121" s="65">
        <f>+E122+H122+N122+Q122+T122+W122+Z122</f>
        <v>42</v>
      </c>
      <c r="AF121" s="65">
        <f>C122+F122+L122+O122+R122+U122+X122</f>
        <v>8</v>
      </c>
      <c r="AG121" s="30">
        <f t="shared" ref="AG121" si="90">+RANK(AD121,$AD$117:$AD$132,0)*100+RANK(AE121,$AE$117:$AE$132,1)*10+RANK(AF121,$AF$117:$AF$132,0)</f>
        <v>585</v>
      </c>
      <c r="AH121" s="65">
        <f t="shared" ref="AH121" si="91">+RANK(AG121,$AG$117:$AG$132,1)</f>
        <v>8</v>
      </c>
    </row>
    <row r="122" spans="1:34" x14ac:dyDescent="0.2">
      <c r="A122" s="54"/>
      <c r="B122" s="56"/>
      <c r="C122" s="16"/>
      <c r="D122" s="17" t="s">
        <v>12</v>
      </c>
      <c r="E122" s="18"/>
      <c r="F122" s="16"/>
      <c r="G122" s="17" t="s">
        <v>12</v>
      </c>
      <c r="H122" s="18"/>
      <c r="I122" s="60"/>
      <c r="J122" s="61"/>
      <c r="K122" s="62"/>
      <c r="L122" s="41">
        <v>5</v>
      </c>
      <c r="M122" s="42" t="s">
        <v>252</v>
      </c>
      <c r="N122" s="43">
        <v>11</v>
      </c>
      <c r="O122" s="41">
        <v>2</v>
      </c>
      <c r="P122" s="42" t="s">
        <v>252</v>
      </c>
      <c r="Q122" s="43">
        <v>19</v>
      </c>
      <c r="R122" s="41">
        <v>1</v>
      </c>
      <c r="S122" s="42" t="s">
        <v>252</v>
      </c>
      <c r="T122" s="43">
        <v>12</v>
      </c>
      <c r="U122" s="16"/>
      <c r="V122" s="17" t="s">
        <v>12</v>
      </c>
      <c r="W122" s="18"/>
      <c r="X122" s="16"/>
      <c r="Y122" s="17" t="s">
        <v>12</v>
      </c>
      <c r="Z122" s="18"/>
      <c r="AA122" s="64"/>
      <c r="AB122" s="66"/>
      <c r="AC122" s="66"/>
      <c r="AD122" s="66"/>
      <c r="AE122" s="66"/>
      <c r="AF122" s="66"/>
      <c r="AG122" s="31"/>
      <c r="AH122" s="66"/>
    </row>
    <row r="123" spans="1:34" x14ac:dyDescent="0.2">
      <c r="A123" s="54">
        <v>52</v>
      </c>
      <c r="B123" s="55" t="str">
        <f>IF(データ２!B104="","",VLOOKUP(A123,データ２!$A$2:$B$224,2))</f>
        <v>金町ジャイアンツ</v>
      </c>
      <c r="C123" s="13" t="s">
        <v>124</v>
      </c>
      <c r="D123" s="14" t="s">
        <v>12</v>
      </c>
      <c r="E123" s="15">
        <v>3</v>
      </c>
      <c r="F123" s="13" t="s">
        <v>124</v>
      </c>
      <c r="G123" s="14" t="s">
        <v>12</v>
      </c>
      <c r="H123" s="15">
        <v>9</v>
      </c>
      <c r="I123" s="32"/>
      <c r="J123" s="33"/>
      <c r="K123" s="34"/>
      <c r="L123" s="57" t="s">
        <v>11</v>
      </c>
      <c r="M123" s="58"/>
      <c r="N123" s="59"/>
      <c r="O123" s="13" t="s">
        <v>124</v>
      </c>
      <c r="P123" s="14" t="s">
        <v>12</v>
      </c>
      <c r="Q123" s="15">
        <v>19</v>
      </c>
      <c r="R123" s="13" t="s">
        <v>124</v>
      </c>
      <c r="S123" s="14" t="s">
        <v>12</v>
      </c>
      <c r="T123" s="15">
        <v>20</v>
      </c>
      <c r="U123" s="13" t="s">
        <v>124</v>
      </c>
      <c r="V123" s="14" t="s">
        <v>12</v>
      </c>
      <c r="W123" s="15">
        <v>21</v>
      </c>
      <c r="X123" s="13" t="s">
        <v>124</v>
      </c>
      <c r="Y123" s="14" t="s">
        <v>12</v>
      </c>
      <c r="Z123" s="15">
        <v>22</v>
      </c>
      <c r="AA123" s="63">
        <f>COUNTIF(C123:Z124,"○")</f>
        <v>1</v>
      </c>
      <c r="AB123" s="65">
        <f>COUNTIF(C123:Z124,"●")</f>
        <v>0</v>
      </c>
      <c r="AC123" s="65">
        <f>COUNTIF(C123:Z124,"△")</f>
        <v>0</v>
      </c>
      <c r="AD123" s="65">
        <f t="shared" ref="AD123" si="92">+AA123*3+AC123*1</f>
        <v>3</v>
      </c>
      <c r="AE123" s="65">
        <f>+E124+H124+K124+Q124+T124+W124+Z124</f>
        <v>5</v>
      </c>
      <c r="AF123" s="65">
        <f>C124+F124+I124+O124+R124+U124+X124</f>
        <v>11</v>
      </c>
      <c r="AG123" s="30">
        <f t="shared" ref="AG123" si="93">+RANK(AD123,$AD$117:$AD$132,0)*100+RANK(AE123,$AE$117:$AE$132,1)*10+RANK(AF123,$AF$117:$AF$132,0)</f>
        <v>434</v>
      </c>
      <c r="AH123" s="65">
        <f t="shared" ref="AH123" si="94">+RANK(AG123,$AG$117:$AG$132,1)</f>
        <v>4</v>
      </c>
    </row>
    <row r="124" spans="1:34" x14ac:dyDescent="0.2">
      <c r="A124" s="54"/>
      <c r="B124" s="56"/>
      <c r="C124" s="16"/>
      <c r="D124" s="17" t="s">
        <v>12</v>
      </c>
      <c r="E124" s="18"/>
      <c r="F124" s="16"/>
      <c r="G124" s="17" t="s">
        <v>12</v>
      </c>
      <c r="H124" s="18"/>
      <c r="I124" s="35">
        <v>11</v>
      </c>
      <c r="J124" s="36" t="s">
        <v>277</v>
      </c>
      <c r="K124" s="37">
        <v>5</v>
      </c>
      <c r="L124" s="60"/>
      <c r="M124" s="61"/>
      <c r="N124" s="62"/>
      <c r="O124" s="16"/>
      <c r="P124" s="17" t="s">
        <v>12</v>
      </c>
      <c r="Q124" s="18"/>
      <c r="R124" s="16"/>
      <c r="S124" s="17" t="s">
        <v>12</v>
      </c>
      <c r="T124" s="18"/>
      <c r="U124" s="16"/>
      <c r="V124" s="17" t="s">
        <v>12</v>
      </c>
      <c r="W124" s="18"/>
      <c r="X124" s="16"/>
      <c r="Y124" s="17" t="s">
        <v>12</v>
      </c>
      <c r="Z124" s="18"/>
      <c r="AA124" s="64"/>
      <c r="AB124" s="66"/>
      <c r="AC124" s="66"/>
      <c r="AD124" s="66"/>
      <c r="AE124" s="66"/>
      <c r="AF124" s="66"/>
      <c r="AG124" s="31"/>
      <c r="AH124" s="66"/>
    </row>
    <row r="125" spans="1:34" x14ac:dyDescent="0.2">
      <c r="A125" s="54">
        <v>53</v>
      </c>
      <c r="B125" s="55" t="str">
        <f>IF(データ２!B106="","",VLOOKUP(A125,データ２!$A$2:$B$224,2))</f>
        <v>元加賀</v>
      </c>
      <c r="C125" s="38"/>
      <c r="D125" s="39"/>
      <c r="E125" s="40"/>
      <c r="F125" s="32"/>
      <c r="G125" s="33"/>
      <c r="H125" s="34"/>
      <c r="I125" s="32"/>
      <c r="J125" s="33"/>
      <c r="K125" s="34"/>
      <c r="L125" s="13" t="s">
        <v>124</v>
      </c>
      <c r="M125" s="14" t="s">
        <v>12</v>
      </c>
      <c r="N125" s="15">
        <v>19</v>
      </c>
      <c r="O125" s="57" t="s">
        <v>11</v>
      </c>
      <c r="P125" s="58"/>
      <c r="Q125" s="59"/>
      <c r="R125" s="32"/>
      <c r="S125" s="33"/>
      <c r="T125" s="34"/>
      <c r="U125" s="13" t="s">
        <v>124</v>
      </c>
      <c r="V125" s="14" t="s">
        <v>12</v>
      </c>
      <c r="W125" s="15">
        <v>24</v>
      </c>
      <c r="X125" s="32"/>
      <c r="Y125" s="33"/>
      <c r="Z125" s="34"/>
      <c r="AA125" s="63">
        <f>COUNTIF(C125:Z126,"○")</f>
        <v>4</v>
      </c>
      <c r="AB125" s="65">
        <f>COUNTIF(C125:Z126,"●")</f>
        <v>1</v>
      </c>
      <c r="AC125" s="65">
        <f>COUNTIF(C125:Z126,"△")</f>
        <v>0</v>
      </c>
      <c r="AD125" s="65">
        <f t="shared" ref="AD125" si="95">+AA125*3+AC125*1</f>
        <v>12</v>
      </c>
      <c r="AE125" s="65">
        <f>+E126+H126+K126+N126+T126+W126+Z126</f>
        <v>20</v>
      </c>
      <c r="AF125" s="65">
        <f>C126+F126+I126+L126+R126+U126+X126+AA126</f>
        <v>50</v>
      </c>
      <c r="AG125" s="30">
        <f t="shared" ref="AG125" si="96">+RANK(AD125,$AD$117:$AD$132,0)*100+RANK(AE125,$AE$117:$AE$132,1)*10+RANK(AF125,$AF$117:$AF$132,0)</f>
        <v>161</v>
      </c>
      <c r="AH125" s="65">
        <f t="shared" ref="AH125" si="97">+RANK(AG125,$AG$117:$AG$132,1)</f>
        <v>1</v>
      </c>
    </row>
    <row r="126" spans="1:34" x14ac:dyDescent="0.2">
      <c r="A126" s="54"/>
      <c r="B126" s="56"/>
      <c r="C126" s="41">
        <v>1</v>
      </c>
      <c r="D126" s="42" t="s">
        <v>252</v>
      </c>
      <c r="E126" s="43">
        <v>12</v>
      </c>
      <c r="F126" s="35">
        <v>5</v>
      </c>
      <c r="G126" s="36" t="s">
        <v>277</v>
      </c>
      <c r="H126" s="37">
        <v>1</v>
      </c>
      <c r="I126" s="35">
        <v>19</v>
      </c>
      <c r="J126" s="36" t="s">
        <v>277</v>
      </c>
      <c r="K126" s="37">
        <v>2</v>
      </c>
      <c r="L126" s="16"/>
      <c r="M126" s="17" t="s">
        <v>12</v>
      </c>
      <c r="N126" s="18"/>
      <c r="O126" s="60"/>
      <c r="P126" s="61"/>
      <c r="Q126" s="62"/>
      <c r="R126" s="35">
        <v>5</v>
      </c>
      <c r="S126" s="36" t="s">
        <v>277</v>
      </c>
      <c r="T126" s="37">
        <v>4</v>
      </c>
      <c r="U126" s="16"/>
      <c r="V126" s="17" t="s">
        <v>12</v>
      </c>
      <c r="W126" s="18"/>
      <c r="X126" s="35">
        <v>20</v>
      </c>
      <c r="Y126" s="36" t="s">
        <v>277</v>
      </c>
      <c r="Z126" s="37">
        <v>1</v>
      </c>
      <c r="AA126" s="64"/>
      <c r="AB126" s="66"/>
      <c r="AC126" s="66"/>
      <c r="AD126" s="66"/>
      <c r="AE126" s="66"/>
      <c r="AF126" s="66"/>
      <c r="AG126" s="31"/>
      <c r="AH126" s="66"/>
    </row>
    <row r="127" spans="1:34" x14ac:dyDescent="0.2">
      <c r="A127" s="54">
        <v>54</v>
      </c>
      <c r="B127" s="55" t="str">
        <f>IF(データ２!B108="","",VLOOKUP(A127,データ２!$A$2:$B$224,2))</f>
        <v>品川ブルーレーシング</v>
      </c>
      <c r="C127" s="13" t="s">
        <v>124</v>
      </c>
      <c r="D127" s="14" t="s">
        <v>12</v>
      </c>
      <c r="E127" s="15">
        <v>5</v>
      </c>
      <c r="F127" s="13" t="s">
        <v>124</v>
      </c>
      <c r="G127" s="14" t="s">
        <v>12</v>
      </c>
      <c r="H127" s="15">
        <v>11</v>
      </c>
      <c r="I127" s="32"/>
      <c r="J127" s="33"/>
      <c r="K127" s="34"/>
      <c r="L127" s="13" t="s">
        <v>124</v>
      </c>
      <c r="M127" s="14" t="s">
        <v>12</v>
      </c>
      <c r="N127" s="15">
        <v>20</v>
      </c>
      <c r="O127" s="38"/>
      <c r="P127" s="39"/>
      <c r="Q127" s="40"/>
      <c r="R127" s="57" t="s">
        <v>11</v>
      </c>
      <c r="S127" s="58"/>
      <c r="T127" s="59"/>
      <c r="U127" s="13" t="s">
        <v>124</v>
      </c>
      <c r="V127" s="14" t="s">
        <v>12</v>
      </c>
      <c r="W127" s="15">
        <v>26</v>
      </c>
      <c r="X127" s="32"/>
      <c r="Y127" s="33"/>
      <c r="Z127" s="34"/>
      <c r="AA127" s="63">
        <f>COUNTIF(C127:Z128,"○")</f>
        <v>2</v>
      </c>
      <c r="AB127" s="65">
        <f>COUNTIF(C127:Z128,"●")</f>
        <v>1</v>
      </c>
      <c r="AC127" s="65">
        <f>COUNTIF(C127:Z128,"△")</f>
        <v>0</v>
      </c>
      <c r="AD127" s="65">
        <f t="shared" ref="AD127" si="98">+AA127*3+AC127*1</f>
        <v>6</v>
      </c>
      <c r="AE127" s="65">
        <f>+E128+H128+K128+N128+Q128+W128+Z128</f>
        <v>6</v>
      </c>
      <c r="AF127" s="65">
        <f>C128+F128+I128+L128+O128+U128+X128</f>
        <v>29</v>
      </c>
      <c r="AG127" s="30">
        <f t="shared" ref="AG127" si="99">+RANK(AD127,$AD$117:$AD$132,0)*100+RANK(AE127,$AE$117:$AE$132,1)*10+RANK(AF127,$AF$117:$AF$132,0)</f>
        <v>242</v>
      </c>
      <c r="AH127" s="65">
        <f t="shared" ref="AH127" si="100">+RANK(AG127,$AG$117:$AG$132,1)</f>
        <v>3</v>
      </c>
    </row>
    <row r="128" spans="1:34" x14ac:dyDescent="0.2">
      <c r="A128" s="54"/>
      <c r="B128" s="56"/>
      <c r="C128" s="16"/>
      <c r="D128" s="17" t="s">
        <v>12</v>
      </c>
      <c r="E128" s="18"/>
      <c r="F128" s="16"/>
      <c r="G128" s="17" t="s">
        <v>12</v>
      </c>
      <c r="H128" s="18"/>
      <c r="I128" s="35">
        <v>12</v>
      </c>
      <c r="J128" s="36" t="s">
        <v>277</v>
      </c>
      <c r="K128" s="37">
        <v>1</v>
      </c>
      <c r="L128" s="16"/>
      <c r="M128" s="17" t="s">
        <v>12</v>
      </c>
      <c r="N128" s="18"/>
      <c r="O128" s="41">
        <v>4</v>
      </c>
      <c r="P128" s="42" t="s">
        <v>252</v>
      </c>
      <c r="Q128" s="43">
        <v>5</v>
      </c>
      <c r="R128" s="60"/>
      <c r="S128" s="61"/>
      <c r="T128" s="62"/>
      <c r="U128" s="16"/>
      <c r="V128" s="17" t="s">
        <v>12</v>
      </c>
      <c r="W128" s="18"/>
      <c r="X128" s="35">
        <v>13</v>
      </c>
      <c r="Y128" s="36" t="s">
        <v>277</v>
      </c>
      <c r="Z128" s="37">
        <v>0</v>
      </c>
      <c r="AA128" s="64"/>
      <c r="AB128" s="66"/>
      <c r="AC128" s="66"/>
      <c r="AD128" s="66"/>
      <c r="AE128" s="66"/>
      <c r="AF128" s="66"/>
      <c r="AG128" s="31"/>
      <c r="AH128" s="66"/>
    </row>
    <row r="129" spans="1:34" x14ac:dyDescent="0.2">
      <c r="A129" s="54">
        <v>55</v>
      </c>
      <c r="B129" s="55" t="str">
        <f>IF(データ２!B110="","",VLOOKUP(A129,データ２!$A$2:$B$224,2))</f>
        <v>本一色イーグルス</v>
      </c>
      <c r="C129" s="13" t="s">
        <v>124</v>
      </c>
      <c r="D129" s="14" t="s">
        <v>12</v>
      </c>
      <c r="E129" s="15">
        <v>6</v>
      </c>
      <c r="F129" s="13" t="s">
        <v>124</v>
      </c>
      <c r="G129" s="14" t="s">
        <v>12</v>
      </c>
      <c r="H129" s="15">
        <v>12</v>
      </c>
      <c r="I129" s="13" t="s">
        <v>124</v>
      </c>
      <c r="J129" s="14" t="s">
        <v>12</v>
      </c>
      <c r="K129" s="15">
        <v>17</v>
      </c>
      <c r="L129" s="13" t="s">
        <v>124</v>
      </c>
      <c r="M129" s="14" t="s">
        <v>12</v>
      </c>
      <c r="N129" s="15">
        <v>21</v>
      </c>
      <c r="O129" s="13" t="s">
        <v>124</v>
      </c>
      <c r="P129" s="14" t="s">
        <v>12</v>
      </c>
      <c r="Q129" s="15">
        <v>24</v>
      </c>
      <c r="R129" s="13" t="s">
        <v>124</v>
      </c>
      <c r="S129" s="14" t="s">
        <v>12</v>
      </c>
      <c r="T129" s="15">
        <v>26</v>
      </c>
      <c r="U129" s="57" t="s">
        <v>11</v>
      </c>
      <c r="V129" s="58"/>
      <c r="W129" s="59"/>
      <c r="X129" s="13" t="s">
        <v>124</v>
      </c>
      <c r="Y129" s="14" t="s">
        <v>12</v>
      </c>
      <c r="Z129" s="15">
        <v>28</v>
      </c>
      <c r="AA129" s="63">
        <f>COUNTIF(C129:Z130,"○")</f>
        <v>0</v>
      </c>
      <c r="AB129" s="65">
        <f>COUNTIF(C129:Z130,"●")</f>
        <v>0</v>
      </c>
      <c r="AC129" s="65">
        <f>COUNTIF(C129:Z130,"△")</f>
        <v>0</v>
      </c>
      <c r="AD129" s="65">
        <f t="shared" ref="AD129" si="101">+AA129*3+AC129*1</f>
        <v>0</v>
      </c>
      <c r="AE129" s="65">
        <f>+E130+H130+K130+N130+Q130+T130+Z130</f>
        <v>0</v>
      </c>
      <c r="AF129" s="65">
        <f>C130+F130+I130+L130+O130+R130+U130+X130</f>
        <v>0</v>
      </c>
      <c r="AG129" s="30">
        <f t="shared" ref="AG129" si="102">+RANK(AD129,$AD$117:$AD$132,0)*100+RANK(AE129,$AE$117:$AE$132,1)*10+RANK(AF129,$AF$117:$AF$132,0)</f>
        <v>518</v>
      </c>
      <c r="AH129" s="65">
        <f t="shared" ref="AH129" si="103">+RANK(AG129,$AG$117:$AG$132,1)</f>
        <v>5</v>
      </c>
    </row>
    <row r="130" spans="1:34" x14ac:dyDescent="0.2">
      <c r="A130" s="54"/>
      <c r="B130" s="56"/>
      <c r="C130" s="16"/>
      <c r="D130" s="17" t="s">
        <v>12</v>
      </c>
      <c r="E130" s="18"/>
      <c r="F130" s="16"/>
      <c r="G130" s="17" t="s">
        <v>12</v>
      </c>
      <c r="H130" s="18"/>
      <c r="I130" s="16"/>
      <c r="J130" s="17" t="s">
        <v>12</v>
      </c>
      <c r="K130" s="18"/>
      <c r="L130" s="16"/>
      <c r="M130" s="17" t="s">
        <v>12</v>
      </c>
      <c r="N130" s="18"/>
      <c r="O130" s="16"/>
      <c r="P130" s="17" t="s">
        <v>12</v>
      </c>
      <c r="Q130" s="18"/>
      <c r="R130" s="16"/>
      <c r="S130" s="17" t="s">
        <v>12</v>
      </c>
      <c r="T130" s="18"/>
      <c r="U130" s="60"/>
      <c r="V130" s="61"/>
      <c r="W130" s="62"/>
      <c r="X130" s="16"/>
      <c r="Y130" s="17" t="s">
        <v>12</v>
      </c>
      <c r="Z130" s="18"/>
      <c r="AA130" s="64"/>
      <c r="AB130" s="66"/>
      <c r="AC130" s="66"/>
      <c r="AD130" s="66"/>
      <c r="AE130" s="66"/>
      <c r="AF130" s="66"/>
      <c r="AG130" s="31"/>
      <c r="AH130" s="66"/>
    </row>
    <row r="131" spans="1:34" x14ac:dyDescent="0.2">
      <c r="A131" s="54">
        <v>56</v>
      </c>
      <c r="B131" s="55" t="str">
        <f>IF(データ２!B112="","",VLOOKUP(A131,データ２!$A$2:$B$224,2))</f>
        <v>月島ライオンズ</v>
      </c>
      <c r="C131" s="13" t="s">
        <v>124</v>
      </c>
      <c r="D131" s="14" t="s">
        <v>12</v>
      </c>
      <c r="E131" s="15">
        <v>7</v>
      </c>
      <c r="F131" s="13" t="s">
        <v>124</v>
      </c>
      <c r="G131" s="14" t="s">
        <v>12</v>
      </c>
      <c r="H131" s="15">
        <v>13</v>
      </c>
      <c r="I131" s="13" t="s">
        <v>124</v>
      </c>
      <c r="J131" s="14" t="s">
        <v>12</v>
      </c>
      <c r="K131" s="15">
        <v>18</v>
      </c>
      <c r="L131" s="13" t="s">
        <v>124</v>
      </c>
      <c r="M131" s="14" t="s">
        <v>12</v>
      </c>
      <c r="N131" s="15">
        <v>22</v>
      </c>
      <c r="O131" s="38"/>
      <c r="P131" s="39"/>
      <c r="Q131" s="40"/>
      <c r="R131" s="38"/>
      <c r="S131" s="39"/>
      <c r="T131" s="40"/>
      <c r="U131" s="13" t="s">
        <v>124</v>
      </c>
      <c r="V131" s="14" t="s">
        <v>12</v>
      </c>
      <c r="W131" s="15">
        <v>28</v>
      </c>
      <c r="X131" s="57" t="s">
        <v>11</v>
      </c>
      <c r="Y131" s="58"/>
      <c r="Z131" s="59"/>
      <c r="AA131" s="63">
        <f>COUNTIF(C131:Z132,"○")</f>
        <v>0</v>
      </c>
      <c r="AB131" s="65">
        <f>COUNTIF(C131:Z132,"●")</f>
        <v>2</v>
      </c>
      <c r="AC131" s="65">
        <f>COUNTIF(C131:Z132,"△")</f>
        <v>0</v>
      </c>
      <c r="AD131" s="65">
        <f t="shared" ref="AD131" si="104">+AA131*3+AC131*1</f>
        <v>0</v>
      </c>
      <c r="AE131" s="65">
        <f>+E132+H132+K132+N132+Q132+T132+W132</f>
        <v>33</v>
      </c>
      <c r="AF131" s="65">
        <f>C132+F132+I132+L132+O132+R132+U132+X132</f>
        <v>1</v>
      </c>
      <c r="AG131" s="30">
        <f t="shared" ref="AG131" si="105">+RANK(AD131,$AD$117:$AD$132,0)*100+RANK(AE131,$AE$117:$AE$132,1)*10+RANK(AF131,$AF$117:$AF$132,0)</f>
        <v>577</v>
      </c>
      <c r="AH131" s="65">
        <f t="shared" ref="AH131" si="106">+RANK(AG131,$AG$117:$AG$132,1)</f>
        <v>7</v>
      </c>
    </row>
    <row r="132" spans="1:34" x14ac:dyDescent="0.2">
      <c r="A132" s="54"/>
      <c r="B132" s="56"/>
      <c r="C132" s="16"/>
      <c r="D132" s="17" t="s">
        <v>12</v>
      </c>
      <c r="E132" s="18"/>
      <c r="F132" s="16"/>
      <c r="G132" s="17" t="s">
        <v>12</v>
      </c>
      <c r="H132" s="18"/>
      <c r="I132" s="16"/>
      <c r="J132" s="17" t="s">
        <v>12</v>
      </c>
      <c r="K132" s="18"/>
      <c r="L132" s="16"/>
      <c r="M132" s="17" t="s">
        <v>12</v>
      </c>
      <c r="N132" s="18"/>
      <c r="O132" s="41">
        <v>1</v>
      </c>
      <c r="P132" s="42" t="s">
        <v>252</v>
      </c>
      <c r="Q132" s="43">
        <v>20</v>
      </c>
      <c r="R132" s="41">
        <v>0</v>
      </c>
      <c r="S132" s="42" t="s">
        <v>252</v>
      </c>
      <c r="T132" s="43">
        <v>13</v>
      </c>
      <c r="U132" s="16"/>
      <c r="V132" s="17" t="s">
        <v>12</v>
      </c>
      <c r="W132" s="18"/>
      <c r="X132" s="60"/>
      <c r="Y132" s="61"/>
      <c r="Z132" s="62"/>
      <c r="AA132" s="64"/>
      <c r="AB132" s="66"/>
      <c r="AC132" s="66"/>
      <c r="AD132" s="66"/>
      <c r="AE132" s="66"/>
      <c r="AF132" s="66"/>
      <c r="AG132" s="31"/>
      <c r="AH132" s="66"/>
    </row>
    <row r="133" spans="1:34" x14ac:dyDescent="0.2">
      <c r="AA133" s="51">
        <f>SUM(AA117:AA132)</f>
        <v>9</v>
      </c>
      <c r="AB133" s="51">
        <f>SUM(AB117:AB132)</f>
        <v>9</v>
      </c>
      <c r="AC133" s="51">
        <f>SUM(AC117:AC132)</f>
        <v>0</v>
      </c>
      <c r="AD133" s="51"/>
      <c r="AE133" s="51">
        <f t="shared" ref="AE133" si="107">SUM(AE117:AE132)</f>
        <v>126</v>
      </c>
      <c r="AF133" s="51">
        <f t="shared" ref="AF133" si="108">SUM(AF117:AF132)</f>
        <v>126</v>
      </c>
      <c r="AG133" s="44"/>
      <c r="AH133" s="44">
        <f>28-AA133-(AC133/2)</f>
        <v>19</v>
      </c>
    </row>
    <row r="134" spans="1:34" x14ac:dyDescent="0.2">
      <c r="B134" s="5" t="str">
        <f>+データ１!$B$2</f>
        <v>2023/2/25</v>
      </c>
      <c r="C134" s="4" t="str">
        <f>+データ１!$B$4</f>
        <v xml:space="preserve">２０２３年 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34" ht="100" customHeight="1" x14ac:dyDescent="0.2">
      <c r="B135" s="11" t="str">
        <f>+データ１!B20</f>
        <v>スーパーリ－グ 　　                  　　　 第１７回大会  　　　        　Ｈブロック     　　              ２０２３</v>
      </c>
      <c r="C135" s="67" t="str">
        <f>+IF(B136="","",+B136)</f>
        <v>南千住ペガサス</v>
      </c>
      <c r="D135" s="68"/>
      <c r="E135" s="69"/>
      <c r="F135" s="67" t="str">
        <f>+IF(B138="","",+B138)</f>
        <v>竹仲</v>
      </c>
      <c r="G135" s="68"/>
      <c r="H135" s="69"/>
      <c r="I135" s="67" t="str">
        <f>+IF(B140="","",+B140)</f>
        <v>九品仏ペガサス</v>
      </c>
      <c r="J135" s="68"/>
      <c r="K135" s="69"/>
      <c r="L135" s="67" t="str">
        <f>+IF(B142="","",+B142)</f>
        <v>駒込チャイルド</v>
      </c>
      <c r="M135" s="68"/>
      <c r="N135" s="69"/>
      <c r="O135" s="67" t="str">
        <f>+IF(B144="","",+B144)</f>
        <v>東陽フェニックス</v>
      </c>
      <c r="P135" s="68"/>
      <c r="Q135" s="69"/>
      <c r="R135" s="67" t="str">
        <f>+IF(B146="","",+B146)</f>
        <v>港南メッツ</v>
      </c>
      <c r="S135" s="68"/>
      <c r="T135" s="69"/>
      <c r="U135" s="67" t="str">
        <f>+IF(B148="","",+B148)</f>
        <v>サンダースターズ</v>
      </c>
      <c r="V135" s="68"/>
      <c r="W135" s="69"/>
      <c r="X135" s="67" t="str">
        <f>+IF(B150="","",+B150)</f>
        <v>大塚スネイクス</v>
      </c>
      <c r="Y135" s="68"/>
      <c r="Z135" s="69"/>
      <c r="AA135" s="12" t="s">
        <v>0</v>
      </c>
      <c r="AB135" s="8" t="s">
        <v>1</v>
      </c>
      <c r="AC135" s="8" t="s">
        <v>2</v>
      </c>
      <c r="AD135" s="6" t="s">
        <v>6</v>
      </c>
      <c r="AE135" s="7" t="s">
        <v>8</v>
      </c>
      <c r="AF135" s="7" t="s">
        <v>9</v>
      </c>
      <c r="AG135" s="7" t="s">
        <v>33</v>
      </c>
      <c r="AH135" s="6" t="s">
        <v>7</v>
      </c>
    </row>
    <row r="136" spans="1:34" x14ac:dyDescent="0.2">
      <c r="A136" s="54">
        <v>57</v>
      </c>
      <c r="B136" s="55" t="str">
        <f>IF(データ２!B114="","",VLOOKUP(A136,データ２!$A$2:$B$224,2))</f>
        <v>南千住ペガサス</v>
      </c>
      <c r="C136" s="57" t="s">
        <v>11</v>
      </c>
      <c r="D136" s="58"/>
      <c r="E136" s="59"/>
      <c r="F136" s="13" t="s">
        <v>125</v>
      </c>
      <c r="G136" s="14" t="s">
        <v>12</v>
      </c>
      <c r="H136" s="15">
        <v>1</v>
      </c>
      <c r="I136" s="13" t="s">
        <v>125</v>
      </c>
      <c r="J136" s="14" t="s">
        <v>12</v>
      </c>
      <c r="K136" s="15">
        <v>2</v>
      </c>
      <c r="L136" s="32"/>
      <c r="M136" s="33"/>
      <c r="N136" s="34"/>
      <c r="O136" s="38"/>
      <c r="P136" s="39"/>
      <c r="Q136" s="40"/>
      <c r="R136" s="13" t="s">
        <v>125</v>
      </c>
      <c r="S136" s="14" t="s">
        <v>12</v>
      </c>
      <c r="T136" s="15">
        <v>5</v>
      </c>
      <c r="U136" s="32"/>
      <c r="V136" s="33"/>
      <c r="W136" s="34"/>
      <c r="X136" s="13" t="s">
        <v>125</v>
      </c>
      <c r="Y136" s="14" t="s">
        <v>12</v>
      </c>
      <c r="Z136" s="15">
        <v>7</v>
      </c>
      <c r="AA136" s="63">
        <f>COUNTIF(C136:Z137,"○")</f>
        <v>2</v>
      </c>
      <c r="AB136" s="65">
        <f>COUNTIF(C136:Z137,"●")</f>
        <v>1</v>
      </c>
      <c r="AC136" s="65">
        <f>COUNTIF(C136:Z137,"△")</f>
        <v>0</v>
      </c>
      <c r="AD136" s="65">
        <f t="shared" ref="AD136" si="109">+AA136*3+AC136*1</f>
        <v>6</v>
      </c>
      <c r="AE136" s="65">
        <f>+H137+K137+N137+Q137+T137+W137+Z137</f>
        <v>11</v>
      </c>
      <c r="AF136" s="65">
        <f>+F137+I137+L137+O137+R137+U137+X137</f>
        <v>20</v>
      </c>
      <c r="AG136" s="65">
        <f>+RANK(AD136,$AD$136:$AD$151,0)*100+RANK(AE136,$AE$136:$AE$151,1)*10+RANK(AF136,$AF$136:$AF$151,0)</f>
        <v>234</v>
      </c>
      <c r="AH136" s="65">
        <f>+RANK(AG136,$AG$136:$AG$151,1)</f>
        <v>2</v>
      </c>
    </row>
    <row r="137" spans="1:34" x14ac:dyDescent="0.2">
      <c r="A137" s="54"/>
      <c r="B137" s="56"/>
      <c r="C137" s="60"/>
      <c r="D137" s="61"/>
      <c r="E137" s="62"/>
      <c r="F137" s="16"/>
      <c r="G137" s="17" t="s">
        <v>12</v>
      </c>
      <c r="H137" s="18"/>
      <c r="I137" s="16"/>
      <c r="J137" s="17" t="s">
        <v>12</v>
      </c>
      <c r="K137" s="18"/>
      <c r="L137" s="35">
        <v>11</v>
      </c>
      <c r="M137" s="36" t="s">
        <v>277</v>
      </c>
      <c r="N137" s="37">
        <v>0</v>
      </c>
      <c r="O137" s="41">
        <v>2</v>
      </c>
      <c r="P137" s="42" t="s">
        <v>252</v>
      </c>
      <c r="Q137" s="43">
        <v>8</v>
      </c>
      <c r="R137" s="16"/>
      <c r="S137" s="17" t="s">
        <v>12</v>
      </c>
      <c r="T137" s="18"/>
      <c r="U137" s="35">
        <v>7</v>
      </c>
      <c r="V137" s="36" t="s">
        <v>277</v>
      </c>
      <c r="W137" s="37">
        <v>3</v>
      </c>
      <c r="X137" s="16"/>
      <c r="Y137" s="17" t="s">
        <v>12</v>
      </c>
      <c r="Z137" s="18"/>
      <c r="AA137" s="64"/>
      <c r="AB137" s="66"/>
      <c r="AC137" s="66"/>
      <c r="AD137" s="66"/>
      <c r="AE137" s="66"/>
      <c r="AF137" s="66"/>
      <c r="AG137" s="66"/>
      <c r="AH137" s="66"/>
    </row>
    <row r="138" spans="1:34" x14ac:dyDescent="0.2">
      <c r="A138" s="54">
        <v>58</v>
      </c>
      <c r="B138" s="55" t="str">
        <f>IF(データ２!B116="","",VLOOKUP(A138,データ２!$A$2:$B$224,2))</f>
        <v>竹仲</v>
      </c>
      <c r="C138" s="13" t="s">
        <v>125</v>
      </c>
      <c r="D138" s="14" t="s">
        <v>12</v>
      </c>
      <c r="E138" s="15">
        <v>1</v>
      </c>
      <c r="F138" s="57" t="s">
        <v>11</v>
      </c>
      <c r="G138" s="58"/>
      <c r="H138" s="59"/>
      <c r="I138" s="32"/>
      <c r="J138" s="33"/>
      <c r="K138" s="34"/>
      <c r="L138" s="13" t="s">
        <v>125</v>
      </c>
      <c r="M138" s="14" t="s">
        <v>12</v>
      </c>
      <c r="N138" s="15">
        <v>9</v>
      </c>
      <c r="O138" s="13" t="s">
        <v>125</v>
      </c>
      <c r="P138" s="14" t="s">
        <v>12</v>
      </c>
      <c r="Q138" s="15">
        <v>10</v>
      </c>
      <c r="R138" s="13" t="s">
        <v>125</v>
      </c>
      <c r="S138" s="14" t="s">
        <v>12</v>
      </c>
      <c r="T138" s="15">
        <v>11</v>
      </c>
      <c r="U138" s="32"/>
      <c r="V138" s="33"/>
      <c r="W138" s="34"/>
      <c r="X138" s="13" t="s">
        <v>125</v>
      </c>
      <c r="Y138" s="14" t="s">
        <v>12</v>
      </c>
      <c r="Z138" s="15">
        <v>13</v>
      </c>
      <c r="AA138" s="63">
        <f>COUNTIF(C138:Z139,"○")</f>
        <v>2</v>
      </c>
      <c r="AB138" s="65">
        <f>COUNTIF(C138:Z139,"●")</f>
        <v>0</v>
      </c>
      <c r="AC138" s="65">
        <f>COUNTIF(C138:Z139,"△")</f>
        <v>0</v>
      </c>
      <c r="AD138" s="65">
        <f t="shared" ref="AD138" si="110">+AA138*3+AC138*1</f>
        <v>6</v>
      </c>
      <c r="AE138" s="65">
        <f>+E139+K139+N139+Q139+T139+W139+Z139</f>
        <v>11</v>
      </c>
      <c r="AF138" s="65">
        <f>+C139+I139+L139+O139+R139+U139+X139</f>
        <v>14</v>
      </c>
      <c r="AG138" s="65">
        <f>+RANK(AD138,$AD$136:$AD$151,0)*100+RANK(AE138,$AE$136:$AE$151,1)*10+RANK(AF138,$AF$136:$AF$151,0)</f>
        <v>235</v>
      </c>
      <c r="AH138" s="65">
        <f>+RANK(AG138,$AG$136:$AG$151,1)</f>
        <v>3</v>
      </c>
    </row>
    <row r="139" spans="1:34" x14ac:dyDescent="0.2">
      <c r="A139" s="54"/>
      <c r="B139" s="56"/>
      <c r="C139" s="16"/>
      <c r="D139" s="17" t="s">
        <v>12</v>
      </c>
      <c r="E139" s="18"/>
      <c r="F139" s="60"/>
      <c r="G139" s="61"/>
      <c r="H139" s="62"/>
      <c r="I139" s="35">
        <v>7</v>
      </c>
      <c r="J139" s="36" t="s">
        <v>277</v>
      </c>
      <c r="K139" s="37">
        <v>6</v>
      </c>
      <c r="L139" s="16"/>
      <c r="M139" s="17" t="s">
        <v>12</v>
      </c>
      <c r="N139" s="18"/>
      <c r="O139" s="16"/>
      <c r="P139" s="17" t="s">
        <v>12</v>
      </c>
      <c r="Q139" s="18"/>
      <c r="R139" s="16"/>
      <c r="S139" s="17" t="s">
        <v>12</v>
      </c>
      <c r="T139" s="18"/>
      <c r="U139" s="35">
        <v>7</v>
      </c>
      <c r="V139" s="36" t="s">
        <v>277</v>
      </c>
      <c r="W139" s="37">
        <v>5</v>
      </c>
      <c r="X139" s="16"/>
      <c r="Y139" s="17" t="s">
        <v>12</v>
      </c>
      <c r="Z139" s="18"/>
      <c r="AA139" s="64"/>
      <c r="AB139" s="66"/>
      <c r="AC139" s="66"/>
      <c r="AD139" s="66"/>
      <c r="AE139" s="66"/>
      <c r="AF139" s="66"/>
      <c r="AG139" s="66"/>
      <c r="AH139" s="66"/>
    </row>
    <row r="140" spans="1:34" x14ac:dyDescent="0.2">
      <c r="A140" s="54">
        <v>59</v>
      </c>
      <c r="B140" s="55" t="str">
        <f>IF(データ２!B118="","",VLOOKUP(A140,データ２!$A$2:$B$224,2))</f>
        <v>九品仏ペガサス</v>
      </c>
      <c r="C140" s="13" t="s">
        <v>125</v>
      </c>
      <c r="D140" s="14" t="s">
        <v>12</v>
      </c>
      <c r="E140" s="15">
        <v>2</v>
      </c>
      <c r="F140" s="38"/>
      <c r="G140" s="39"/>
      <c r="H140" s="40"/>
      <c r="I140" s="57" t="s">
        <v>11</v>
      </c>
      <c r="J140" s="58"/>
      <c r="K140" s="59"/>
      <c r="L140" s="13" t="s">
        <v>125</v>
      </c>
      <c r="M140" s="14" t="s">
        <v>12</v>
      </c>
      <c r="N140" s="15">
        <v>14</v>
      </c>
      <c r="O140" s="13" t="s">
        <v>125</v>
      </c>
      <c r="P140" s="14" t="s">
        <v>12</v>
      </c>
      <c r="Q140" s="15">
        <v>15</v>
      </c>
      <c r="R140" s="32"/>
      <c r="S140" s="33"/>
      <c r="T140" s="34"/>
      <c r="U140" s="13" t="s">
        <v>125</v>
      </c>
      <c r="V140" s="14" t="s">
        <v>12</v>
      </c>
      <c r="W140" s="15">
        <v>17</v>
      </c>
      <c r="X140" s="13" t="s">
        <v>125</v>
      </c>
      <c r="Y140" s="14" t="s">
        <v>12</v>
      </c>
      <c r="Z140" s="15">
        <v>18</v>
      </c>
      <c r="AA140" s="63">
        <f>COUNTIF(C140:Z141,"○")</f>
        <v>1</v>
      </c>
      <c r="AB140" s="65">
        <f>COUNTIF(C140:Z141,"●")</f>
        <v>1</v>
      </c>
      <c r="AC140" s="65">
        <f>COUNTIF(C140:Z141,"△")</f>
        <v>0</v>
      </c>
      <c r="AD140" s="65">
        <f t="shared" ref="AD140" si="111">+AA140*3+AC140*1</f>
        <v>3</v>
      </c>
      <c r="AE140" s="65">
        <f>+E141+H141+N141+Q141+T141+W141+Z141</f>
        <v>12</v>
      </c>
      <c r="AF140" s="65">
        <f>C141+F141+L141+O141+R141+U141+X141</f>
        <v>21</v>
      </c>
      <c r="AG140" s="65">
        <f>+RANK(AD140,$AD$136:$AD$151,0)*100+RANK(AE140,$AE$136:$AE$151,1)*10+RANK(AF140,$AF$136:$AF$151,0)</f>
        <v>453</v>
      </c>
      <c r="AH140" s="65">
        <f>+RANK(AG140,$AG$136:$AG$151,1)</f>
        <v>5</v>
      </c>
    </row>
    <row r="141" spans="1:34" x14ac:dyDescent="0.2">
      <c r="A141" s="54"/>
      <c r="B141" s="56"/>
      <c r="C141" s="16"/>
      <c r="D141" s="17" t="s">
        <v>12</v>
      </c>
      <c r="E141" s="18"/>
      <c r="F141" s="41">
        <v>6</v>
      </c>
      <c r="G141" s="42" t="s">
        <v>252</v>
      </c>
      <c r="H141" s="43">
        <v>7</v>
      </c>
      <c r="I141" s="60"/>
      <c r="J141" s="61"/>
      <c r="K141" s="62"/>
      <c r="L141" s="16"/>
      <c r="M141" s="17" t="s">
        <v>12</v>
      </c>
      <c r="N141" s="18"/>
      <c r="O141" s="16"/>
      <c r="P141" s="17" t="s">
        <v>12</v>
      </c>
      <c r="Q141" s="18"/>
      <c r="R141" s="35">
        <v>15</v>
      </c>
      <c r="S141" s="36" t="s">
        <v>277</v>
      </c>
      <c r="T141" s="37">
        <v>5</v>
      </c>
      <c r="U141" s="16"/>
      <c r="V141" s="17" t="s">
        <v>12</v>
      </c>
      <c r="W141" s="18"/>
      <c r="X141" s="16"/>
      <c r="Y141" s="17" t="s">
        <v>12</v>
      </c>
      <c r="Z141" s="18"/>
      <c r="AA141" s="64"/>
      <c r="AB141" s="66"/>
      <c r="AC141" s="66"/>
      <c r="AD141" s="66"/>
      <c r="AE141" s="66"/>
      <c r="AF141" s="66"/>
      <c r="AG141" s="66"/>
      <c r="AH141" s="66"/>
    </row>
    <row r="142" spans="1:34" x14ac:dyDescent="0.2">
      <c r="A142" s="54">
        <v>60</v>
      </c>
      <c r="B142" s="55" t="str">
        <f>IF(データ２!B120="","",VLOOKUP(A142,データ２!$A$2:$B$224,2))</f>
        <v>駒込チャイルド</v>
      </c>
      <c r="C142" s="38"/>
      <c r="D142" s="39"/>
      <c r="E142" s="40"/>
      <c r="F142" s="13" t="s">
        <v>125</v>
      </c>
      <c r="G142" s="14" t="s">
        <v>12</v>
      </c>
      <c r="H142" s="15">
        <v>9</v>
      </c>
      <c r="I142" s="13" t="s">
        <v>125</v>
      </c>
      <c r="J142" s="14" t="s">
        <v>12</v>
      </c>
      <c r="K142" s="15">
        <v>14</v>
      </c>
      <c r="L142" s="57" t="s">
        <v>11</v>
      </c>
      <c r="M142" s="58"/>
      <c r="N142" s="59"/>
      <c r="O142" s="38"/>
      <c r="P142" s="39"/>
      <c r="Q142" s="40"/>
      <c r="R142" s="13" t="s">
        <v>125</v>
      </c>
      <c r="S142" s="14" t="s">
        <v>12</v>
      </c>
      <c r="T142" s="15">
        <v>20</v>
      </c>
      <c r="U142" s="38"/>
      <c r="V142" s="39"/>
      <c r="W142" s="40"/>
      <c r="X142" s="13" t="s">
        <v>125</v>
      </c>
      <c r="Y142" s="14" t="s">
        <v>12</v>
      </c>
      <c r="Z142" s="15">
        <v>22</v>
      </c>
      <c r="AA142" s="63">
        <f>COUNTIF(C142:Z143,"○")</f>
        <v>0</v>
      </c>
      <c r="AB142" s="65">
        <f>COUNTIF(C142:Z143,"●")</f>
        <v>3</v>
      </c>
      <c r="AC142" s="65">
        <f>COUNTIF(C142:Z143,"△")</f>
        <v>0</v>
      </c>
      <c r="AD142" s="65">
        <f t="shared" ref="AD142" si="112">+AA142*3+AC142*1</f>
        <v>0</v>
      </c>
      <c r="AE142" s="65">
        <f>+E143+H143+K143+Q143+T143+W143+Z143</f>
        <v>45</v>
      </c>
      <c r="AF142" s="65">
        <f>C143+F143+I143+O143+R143+U143+X143</f>
        <v>1</v>
      </c>
      <c r="AG142" s="65">
        <f>+RANK(AD142,$AD$136:$AD$151,0)*100+RANK(AE142,$AE$136:$AE$151,1)*10+RANK(AF142,$AF$136:$AF$151,0)</f>
        <v>788</v>
      </c>
      <c r="AH142" s="65">
        <f>+RANK(AG142,$AG$136:$AG$151,1)</f>
        <v>8</v>
      </c>
    </row>
    <row r="143" spans="1:34" x14ac:dyDescent="0.2">
      <c r="A143" s="54"/>
      <c r="B143" s="56"/>
      <c r="C143" s="41">
        <v>0</v>
      </c>
      <c r="D143" s="42" t="s">
        <v>252</v>
      </c>
      <c r="E143" s="43">
        <v>11</v>
      </c>
      <c r="F143" s="16"/>
      <c r="G143" s="17" t="s">
        <v>12</v>
      </c>
      <c r="H143" s="18"/>
      <c r="I143" s="16"/>
      <c r="J143" s="17" t="s">
        <v>12</v>
      </c>
      <c r="K143" s="18"/>
      <c r="L143" s="60"/>
      <c r="M143" s="61"/>
      <c r="N143" s="62"/>
      <c r="O143" s="41">
        <v>1</v>
      </c>
      <c r="P143" s="42" t="s">
        <v>252</v>
      </c>
      <c r="Q143" s="43">
        <v>20</v>
      </c>
      <c r="R143" s="16"/>
      <c r="S143" s="17" t="s">
        <v>12</v>
      </c>
      <c r="T143" s="18"/>
      <c r="U143" s="41">
        <v>0</v>
      </c>
      <c r="V143" s="42" t="s">
        <v>252</v>
      </c>
      <c r="W143" s="43">
        <v>14</v>
      </c>
      <c r="X143" s="16"/>
      <c r="Y143" s="17" t="s">
        <v>12</v>
      </c>
      <c r="Z143" s="18"/>
      <c r="AA143" s="64"/>
      <c r="AB143" s="66"/>
      <c r="AC143" s="66"/>
      <c r="AD143" s="66"/>
      <c r="AE143" s="66"/>
      <c r="AF143" s="66"/>
      <c r="AG143" s="66"/>
      <c r="AH143" s="66"/>
    </row>
    <row r="144" spans="1:34" x14ac:dyDescent="0.2">
      <c r="A144" s="54">
        <v>61</v>
      </c>
      <c r="B144" s="55" t="str">
        <f>IF(データ２!B122="","",VLOOKUP(A144,データ２!$A$2:$B$224,2))</f>
        <v>東陽フェニックス</v>
      </c>
      <c r="C144" s="32"/>
      <c r="D144" s="33"/>
      <c r="E144" s="34"/>
      <c r="F144" s="13" t="s">
        <v>125</v>
      </c>
      <c r="G144" s="14" t="s">
        <v>12</v>
      </c>
      <c r="H144" s="15">
        <v>10</v>
      </c>
      <c r="I144" s="13" t="s">
        <v>125</v>
      </c>
      <c r="J144" s="14" t="s">
        <v>12</v>
      </c>
      <c r="K144" s="15">
        <v>15</v>
      </c>
      <c r="L144" s="32"/>
      <c r="M144" s="33"/>
      <c r="N144" s="34"/>
      <c r="O144" s="57" t="s">
        <v>11</v>
      </c>
      <c r="P144" s="58"/>
      <c r="Q144" s="59"/>
      <c r="R144" s="32"/>
      <c r="S144" s="33"/>
      <c r="T144" s="34"/>
      <c r="U144" s="13" t="s">
        <v>125</v>
      </c>
      <c r="V144" s="14" t="s">
        <v>12</v>
      </c>
      <c r="W144" s="15">
        <v>24</v>
      </c>
      <c r="X144" s="13" t="s">
        <v>125</v>
      </c>
      <c r="Y144" s="14" t="s">
        <v>12</v>
      </c>
      <c r="Z144" s="15">
        <v>25</v>
      </c>
      <c r="AA144" s="63">
        <f>COUNTIF(C144:Z145,"○")</f>
        <v>3</v>
      </c>
      <c r="AB144" s="65">
        <f>COUNTIF(C144:Z145,"●")</f>
        <v>0</v>
      </c>
      <c r="AC144" s="65">
        <f>COUNTIF(C144:Z145,"△")</f>
        <v>0</v>
      </c>
      <c r="AD144" s="65">
        <f t="shared" ref="AD144" si="113">+AA144*3+AC144*1</f>
        <v>9</v>
      </c>
      <c r="AE144" s="65">
        <f>+E145+H145+K145+N145+T145+W145+Z145</f>
        <v>7</v>
      </c>
      <c r="AF144" s="65">
        <f>C145+F145+I145+L145+R145+U145+X145+AA145</f>
        <v>33</v>
      </c>
      <c r="AG144" s="65">
        <f>+RANK(AD144,$AD$136:$AD$151,0)*100+RANK(AE144,$AE$136:$AE$151,1)*10+RANK(AF144,$AF$136:$AF$151,0)</f>
        <v>121</v>
      </c>
      <c r="AH144" s="65">
        <f>+RANK(AG144,$AG$136:$AG$151,1)</f>
        <v>1</v>
      </c>
    </row>
    <row r="145" spans="1:34" x14ac:dyDescent="0.2">
      <c r="A145" s="54"/>
      <c r="B145" s="56"/>
      <c r="C145" s="35">
        <v>8</v>
      </c>
      <c r="D145" s="36" t="s">
        <v>277</v>
      </c>
      <c r="E145" s="37">
        <v>2</v>
      </c>
      <c r="F145" s="16"/>
      <c r="G145" s="17" t="s">
        <v>12</v>
      </c>
      <c r="H145" s="18"/>
      <c r="I145" s="16"/>
      <c r="J145" s="17" t="s">
        <v>12</v>
      </c>
      <c r="K145" s="18"/>
      <c r="L145" s="35">
        <v>20</v>
      </c>
      <c r="M145" s="36" t="s">
        <v>277</v>
      </c>
      <c r="N145" s="37">
        <v>1</v>
      </c>
      <c r="O145" s="60"/>
      <c r="P145" s="61"/>
      <c r="Q145" s="62"/>
      <c r="R145" s="35">
        <v>5</v>
      </c>
      <c r="S145" s="36" t="s">
        <v>277</v>
      </c>
      <c r="T145" s="37">
        <v>4</v>
      </c>
      <c r="U145" s="16"/>
      <c r="V145" s="17" t="s">
        <v>12</v>
      </c>
      <c r="W145" s="18"/>
      <c r="X145" s="16"/>
      <c r="Y145" s="17" t="s">
        <v>12</v>
      </c>
      <c r="Z145" s="18"/>
      <c r="AA145" s="64"/>
      <c r="AB145" s="66"/>
      <c r="AC145" s="66"/>
      <c r="AD145" s="66"/>
      <c r="AE145" s="66"/>
      <c r="AF145" s="66"/>
      <c r="AG145" s="66"/>
      <c r="AH145" s="66"/>
    </row>
    <row r="146" spans="1:34" x14ac:dyDescent="0.2">
      <c r="A146" s="54">
        <v>62</v>
      </c>
      <c r="B146" s="55" t="str">
        <f>IF(データ２!B124="","",VLOOKUP(A146,データ２!$A$2:$B$224,2))</f>
        <v>港南メッツ</v>
      </c>
      <c r="C146" s="13" t="s">
        <v>125</v>
      </c>
      <c r="D146" s="14" t="s">
        <v>12</v>
      </c>
      <c r="E146" s="15">
        <v>5</v>
      </c>
      <c r="F146" s="13" t="s">
        <v>125</v>
      </c>
      <c r="G146" s="14" t="s">
        <v>12</v>
      </c>
      <c r="H146" s="15">
        <v>11</v>
      </c>
      <c r="I146" s="38"/>
      <c r="J146" s="39"/>
      <c r="K146" s="40"/>
      <c r="L146" s="13" t="s">
        <v>125</v>
      </c>
      <c r="M146" s="14" t="s">
        <v>12</v>
      </c>
      <c r="N146" s="15">
        <v>20</v>
      </c>
      <c r="O146" s="38"/>
      <c r="P146" s="39"/>
      <c r="Q146" s="40"/>
      <c r="R146" s="57" t="s">
        <v>11</v>
      </c>
      <c r="S146" s="58"/>
      <c r="T146" s="59"/>
      <c r="U146" s="13" t="s">
        <v>125</v>
      </c>
      <c r="V146" s="14" t="s">
        <v>12</v>
      </c>
      <c r="W146" s="15">
        <v>26</v>
      </c>
      <c r="X146" s="13" t="s">
        <v>125</v>
      </c>
      <c r="Y146" s="14" t="s">
        <v>12</v>
      </c>
      <c r="Z146" s="15">
        <v>27</v>
      </c>
      <c r="AA146" s="63">
        <f>COUNTIF(C146:Z147,"○")</f>
        <v>0</v>
      </c>
      <c r="AB146" s="65">
        <f>COUNTIF(C146:Z147,"●")</f>
        <v>2</v>
      </c>
      <c r="AC146" s="65">
        <f>COUNTIF(C146:Z147,"△")</f>
        <v>0</v>
      </c>
      <c r="AD146" s="65">
        <f t="shared" ref="AD146" si="114">+AA146*3+AC146*1</f>
        <v>0</v>
      </c>
      <c r="AE146" s="65">
        <f>+E147+H147+K147+N147+Q147+W147+Z147</f>
        <v>20</v>
      </c>
      <c r="AF146" s="65">
        <f>C147+F147+I147+L147+O147+U147+X147</f>
        <v>9</v>
      </c>
      <c r="AG146" s="65">
        <f>+RANK(AD146,$AD$136:$AD$151,0)*100+RANK(AE146,$AE$136:$AE$151,1)*10+RANK(AF146,$AF$136:$AF$151,0)</f>
        <v>766</v>
      </c>
      <c r="AH146" s="65">
        <f>+RANK(AG146,$AG$136:$AG$151,1)</f>
        <v>7</v>
      </c>
    </row>
    <row r="147" spans="1:34" x14ac:dyDescent="0.2">
      <c r="A147" s="54"/>
      <c r="B147" s="56"/>
      <c r="C147" s="16"/>
      <c r="D147" s="17" t="s">
        <v>12</v>
      </c>
      <c r="E147" s="18"/>
      <c r="F147" s="16"/>
      <c r="G147" s="17" t="s">
        <v>12</v>
      </c>
      <c r="H147" s="18"/>
      <c r="I147" s="41">
        <v>5</v>
      </c>
      <c r="J147" s="42" t="s">
        <v>252</v>
      </c>
      <c r="K147" s="43">
        <v>15</v>
      </c>
      <c r="L147" s="16"/>
      <c r="M147" s="17" t="s">
        <v>12</v>
      </c>
      <c r="N147" s="18"/>
      <c r="O147" s="41">
        <v>4</v>
      </c>
      <c r="P147" s="42" t="s">
        <v>252</v>
      </c>
      <c r="Q147" s="43">
        <v>5</v>
      </c>
      <c r="R147" s="60"/>
      <c r="S147" s="61"/>
      <c r="T147" s="62"/>
      <c r="U147" s="16"/>
      <c r="V147" s="17" t="s">
        <v>12</v>
      </c>
      <c r="W147" s="18"/>
      <c r="X147" s="16"/>
      <c r="Y147" s="17" t="s">
        <v>12</v>
      </c>
      <c r="Z147" s="18"/>
      <c r="AA147" s="64"/>
      <c r="AB147" s="66"/>
      <c r="AC147" s="66"/>
      <c r="AD147" s="66"/>
      <c r="AE147" s="66"/>
      <c r="AF147" s="66"/>
      <c r="AG147" s="66"/>
      <c r="AH147" s="66"/>
    </row>
    <row r="148" spans="1:34" x14ac:dyDescent="0.2">
      <c r="A148" s="54">
        <v>63</v>
      </c>
      <c r="B148" s="55" t="str">
        <f>IF(データ２!B126="","",VLOOKUP(A148,データ２!$A$2:$B$224,2))</f>
        <v>サンダースターズ</v>
      </c>
      <c r="C148" s="38"/>
      <c r="D148" s="39"/>
      <c r="E148" s="40"/>
      <c r="F148" s="38"/>
      <c r="G148" s="39"/>
      <c r="H148" s="40"/>
      <c r="I148" s="13" t="s">
        <v>125</v>
      </c>
      <c r="J148" s="14" t="s">
        <v>12</v>
      </c>
      <c r="K148" s="15">
        <v>17</v>
      </c>
      <c r="L148" s="32"/>
      <c r="M148" s="33"/>
      <c r="N148" s="34"/>
      <c r="O148" s="13" t="s">
        <v>125</v>
      </c>
      <c r="P148" s="14" t="s">
        <v>12</v>
      </c>
      <c r="Q148" s="15">
        <v>24</v>
      </c>
      <c r="R148" s="13" t="s">
        <v>125</v>
      </c>
      <c r="S148" s="14" t="s">
        <v>12</v>
      </c>
      <c r="T148" s="15">
        <v>26</v>
      </c>
      <c r="U148" s="57" t="s">
        <v>11</v>
      </c>
      <c r="V148" s="58"/>
      <c r="W148" s="59"/>
      <c r="X148" s="38"/>
      <c r="Y148" s="39"/>
      <c r="Z148" s="40"/>
      <c r="AA148" s="63">
        <f>COUNTIF(C148:Z149,"○")</f>
        <v>1</v>
      </c>
      <c r="AB148" s="65">
        <f>COUNTIF(C148:Z149,"●")</f>
        <v>3</v>
      </c>
      <c r="AC148" s="65">
        <f>COUNTIF(C148:Z149,"△")</f>
        <v>0</v>
      </c>
      <c r="AD148" s="65">
        <f t="shared" ref="AD148" si="115">+AA148*3+AC148*1</f>
        <v>3</v>
      </c>
      <c r="AE148" s="65">
        <f>+E149+H149+K149+N149+Q149+T149+Z149</f>
        <v>20</v>
      </c>
      <c r="AF148" s="65">
        <f>C149+F149+I149+L149+O149+R149+U149+X149</f>
        <v>24</v>
      </c>
      <c r="AG148" s="65">
        <f>+RANK(AD148,$AD$136:$AD$151,0)*100+RANK(AE148,$AE$136:$AE$151,1)*10+RANK(AF148,$AF$136:$AF$151,0)</f>
        <v>462</v>
      </c>
      <c r="AH148" s="65">
        <f>+RANK(AG148,$AG$136:$AG$151,1)</f>
        <v>6</v>
      </c>
    </row>
    <row r="149" spans="1:34" x14ac:dyDescent="0.2">
      <c r="A149" s="54"/>
      <c r="B149" s="56"/>
      <c r="C149" s="41">
        <v>3</v>
      </c>
      <c r="D149" s="42" t="s">
        <v>252</v>
      </c>
      <c r="E149" s="43">
        <v>7</v>
      </c>
      <c r="F149" s="41">
        <v>5</v>
      </c>
      <c r="G149" s="42" t="s">
        <v>252</v>
      </c>
      <c r="H149" s="43">
        <v>7</v>
      </c>
      <c r="I149" s="16"/>
      <c r="J149" s="17" t="s">
        <v>12</v>
      </c>
      <c r="K149" s="18"/>
      <c r="L149" s="35">
        <v>14</v>
      </c>
      <c r="M149" s="36" t="s">
        <v>277</v>
      </c>
      <c r="N149" s="37">
        <v>0</v>
      </c>
      <c r="O149" s="16"/>
      <c r="P149" s="17" t="s">
        <v>12</v>
      </c>
      <c r="Q149" s="18"/>
      <c r="R149" s="16"/>
      <c r="S149" s="17" t="s">
        <v>12</v>
      </c>
      <c r="T149" s="18"/>
      <c r="U149" s="60"/>
      <c r="V149" s="61"/>
      <c r="W149" s="62"/>
      <c r="X149" s="41">
        <v>2</v>
      </c>
      <c r="Y149" s="42" t="s">
        <v>252</v>
      </c>
      <c r="Z149" s="43">
        <v>6</v>
      </c>
      <c r="AA149" s="64"/>
      <c r="AB149" s="66"/>
      <c r="AC149" s="66"/>
      <c r="AD149" s="66"/>
      <c r="AE149" s="66"/>
      <c r="AF149" s="66"/>
      <c r="AG149" s="66"/>
      <c r="AH149" s="66"/>
    </row>
    <row r="150" spans="1:34" x14ac:dyDescent="0.2">
      <c r="A150" s="54">
        <v>64</v>
      </c>
      <c r="B150" s="55" t="str">
        <f>IF(データ２!B128="","",VLOOKUP(A150,データ２!$A$2:$B$224,2))</f>
        <v>大塚スネイクス</v>
      </c>
      <c r="C150" s="13" t="s">
        <v>125</v>
      </c>
      <c r="D150" s="14" t="s">
        <v>12</v>
      </c>
      <c r="E150" s="15">
        <v>7</v>
      </c>
      <c r="F150" s="13" t="s">
        <v>125</v>
      </c>
      <c r="G150" s="14" t="s">
        <v>12</v>
      </c>
      <c r="H150" s="15">
        <v>13</v>
      </c>
      <c r="I150" s="13" t="s">
        <v>125</v>
      </c>
      <c r="J150" s="14" t="s">
        <v>12</v>
      </c>
      <c r="K150" s="15">
        <v>18</v>
      </c>
      <c r="L150" s="13" t="s">
        <v>125</v>
      </c>
      <c r="M150" s="14" t="s">
        <v>12</v>
      </c>
      <c r="N150" s="15">
        <v>22</v>
      </c>
      <c r="O150" s="13" t="s">
        <v>125</v>
      </c>
      <c r="P150" s="14" t="s">
        <v>12</v>
      </c>
      <c r="Q150" s="15">
        <v>25</v>
      </c>
      <c r="R150" s="13" t="s">
        <v>125</v>
      </c>
      <c r="S150" s="14" t="s">
        <v>12</v>
      </c>
      <c r="T150" s="15">
        <v>27</v>
      </c>
      <c r="U150" s="32"/>
      <c r="V150" s="33"/>
      <c r="W150" s="34"/>
      <c r="X150" s="57" t="s">
        <v>11</v>
      </c>
      <c r="Y150" s="58"/>
      <c r="Z150" s="59"/>
      <c r="AA150" s="63">
        <f>COUNTIF(C150:Z151,"○")</f>
        <v>1</v>
      </c>
      <c r="AB150" s="65">
        <f>COUNTIF(C150:Z151,"●")</f>
        <v>0</v>
      </c>
      <c r="AC150" s="65">
        <f>COUNTIF(C150:Z151,"△")</f>
        <v>0</v>
      </c>
      <c r="AD150" s="65">
        <f t="shared" ref="AD150" si="116">+AA150*3+AC150*1</f>
        <v>3</v>
      </c>
      <c r="AE150" s="65">
        <f>+E151+H151+K151+N151+Q151+T151+W151</f>
        <v>2</v>
      </c>
      <c r="AF150" s="65">
        <f>C151+F151+I151+L151+O151+R151+U151+X151</f>
        <v>6</v>
      </c>
      <c r="AG150" s="65">
        <f>+RANK(AD150,$AD$136:$AD$151,0)*100+RANK(AE150,$AE$136:$AE$151,1)*10+RANK(AF150,$AF$136:$AF$151,0)</f>
        <v>417</v>
      </c>
      <c r="AH150" s="65">
        <f>+RANK(AG150,$AG$136:$AG$151,1)</f>
        <v>4</v>
      </c>
    </row>
    <row r="151" spans="1:34" x14ac:dyDescent="0.2">
      <c r="A151" s="54"/>
      <c r="B151" s="56"/>
      <c r="C151" s="16"/>
      <c r="D151" s="17" t="s">
        <v>12</v>
      </c>
      <c r="E151" s="18"/>
      <c r="F151" s="16"/>
      <c r="G151" s="17" t="s">
        <v>12</v>
      </c>
      <c r="H151" s="18"/>
      <c r="I151" s="16"/>
      <c r="J151" s="17" t="s">
        <v>12</v>
      </c>
      <c r="K151" s="18"/>
      <c r="L151" s="16"/>
      <c r="M151" s="17" t="s">
        <v>12</v>
      </c>
      <c r="N151" s="18"/>
      <c r="O151" s="16"/>
      <c r="P151" s="17" t="s">
        <v>12</v>
      </c>
      <c r="Q151" s="18"/>
      <c r="R151" s="16"/>
      <c r="S151" s="17" t="s">
        <v>12</v>
      </c>
      <c r="T151" s="18"/>
      <c r="U151" s="35">
        <v>6</v>
      </c>
      <c r="V151" s="36" t="s">
        <v>277</v>
      </c>
      <c r="W151" s="37">
        <v>2</v>
      </c>
      <c r="X151" s="60"/>
      <c r="Y151" s="61"/>
      <c r="Z151" s="62"/>
      <c r="AA151" s="64"/>
      <c r="AB151" s="66"/>
      <c r="AC151" s="66"/>
      <c r="AD151" s="66"/>
      <c r="AE151" s="66"/>
      <c r="AF151" s="66"/>
      <c r="AG151" s="66"/>
      <c r="AH151" s="66"/>
    </row>
    <row r="152" spans="1:34" x14ac:dyDescent="0.2">
      <c r="AA152" s="51">
        <f>SUM(AA136:AA151)</f>
        <v>10</v>
      </c>
      <c r="AB152" s="51">
        <f>SUM(AB136:AB151)</f>
        <v>10</v>
      </c>
      <c r="AC152" s="51">
        <f>SUM(AC136:AC151)</f>
        <v>0</v>
      </c>
      <c r="AD152" s="51"/>
      <c r="AE152" s="51">
        <f t="shared" ref="AE152" si="117">SUM(AE136:AE151)</f>
        <v>128</v>
      </c>
      <c r="AF152" s="51">
        <f t="shared" ref="AF152" si="118">SUM(AF136:AF151)</f>
        <v>128</v>
      </c>
      <c r="AG152" s="44"/>
      <c r="AH152" s="44">
        <f>28-AA152-(AC152/2)</f>
        <v>18</v>
      </c>
    </row>
    <row r="153" spans="1:34" x14ac:dyDescent="0.2">
      <c r="B153" s="5" t="str">
        <f>+データ１!$B$2</f>
        <v>2023/2/25</v>
      </c>
      <c r="C153" s="4" t="str">
        <f>+データ１!$B$4</f>
        <v xml:space="preserve">２０２３年 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34" ht="100" customHeight="1" x14ac:dyDescent="0.2">
      <c r="B154" s="11" t="str">
        <f>+データ１!B22</f>
        <v>スーパーリ－グ 　　                  　　　 第１７回大会  　　　        　Ｉブロック     　　   　           ２０２３</v>
      </c>
      <c r="C154" s="67" t="str">
        <f>+IF(B155="","",+B155)</f>
        <v>カバラホークス</v>
      </c>
      <c r="D154" s="68"/>
      <c r="E154" s="69"/>
      <c r="F154" s="67" t="str">
        <f>+IF(B157="","",+B157)</f>
        <v>落合コメッツ</v>
      </c>
      <c r="G154" s="68"/>
      <c r="H154" s="69"/>
      <c r="I154" s="67" t="str">
        <f>+IF(B159="","",+B159)</f>
        <v>池雪ジュニアストロング</v>
      </c>
      <c r="J154" s="68"/>
      <c r="K154" s="69"/>
      <c r="L154" s="67" t="str">
        <f>+IF(B161="","",+B161)</f>
        <v>若羽クラブ</v>
      </c>
      <c r="M154" s="68"/>
      <c r="N154" s="69"/>
      <c r="O154" s="67" t="str">
        <f>+IF(B163="","",+B163)</f>
        <v>東雲メッツ</v>
      </c>
      <c r="P154" s="68"/>
      <c r="Q154" s="69"/>
      <c r="R154" s="67" t="str">
        <f>+IF(B165="","",+B165)</f>
        <v>元芝ハヤブサ</v>
      </c>
      <c r="S154" s="68"/>
      <c r="T154" s="69"/>
      <c r="U154" s="67" t="str">
        <f>+IF(B167="","",+B167)</f>
        <v>雷サンダース</v>
      </c>
      <c r="V154" s="68"/>
      <c r="W154" s="69"/>
      <c r="X154" s="67" t="str">
        <f>+IF(B169="","",+B169)</f>
        <v>目黒ペガサス</v>
      </c>
      <c r="Y154" s="68"/>
      <c r="Z154" s="69"/>
      <c r="AA154" s="12" t="s">
        <v>0</v>
      </c>
      <c r="AB154" s="8" t="s">
        <v>1</v>
      </c>
      <c r="AC154" s="8" t="s">
        <v>2</v>
      </c>
      <c r="AD154" s="6" t="s">
        <v>6</v>
      </c>
      <c r="AE154" s="7" t="s">
        <v>8</v>
      </c>
      <c r="AF154" s="7" t="s">
        <v>9</v>
      </c>
      <c r="AG154" s="7" t="s">
        <v>33</v>
      </c>
      <c r="AH154" s="6" t="s">
        <v>7</v>
      </c>
    </row>
    <row r="155" spans="1:34" x14ac:dyDescent="0.2">
      <c r="A155" s="54">
        <v>65</v>
      </c>
      <c r="B155" s="55" t="str">
        <f>IF(データ２!B130="","",VLOOKUP(A155,データ２!$A$2:$B$224,2))</f>
        <v>カバラホークス</v>
      </c>
      <c r="C155" s="57" t="s">
        <v>11</v>
      </c>
      <c r="D155" s="58"/>
      <c r="E155" s="59"/>
      <c r="F155" s="13" t="s">
        <v>126</v>
      </c>
      <c r="G155" s="14" t="s">
        <v>12</v>
      </c>
      <c r="H155" s="15">
        <v>1</v>
      </c>
      <c r="I155" s="13" t="s">
        <v>126</v>
      </c>
      <c r="J155" s="14" t="s">
        <v>12</v>
      </c>
      <c r="K155" s="15">
        <v>2</v>
      </c>
      <c r="L155" s="13" t="s">
        <v>126</v>
      </c>
      <c r="M155" s="14" t="s">
        <v>12</v>
      </c>
      <c r="N155" s="15">
        <v>3</v>
      </c>
      <c r="O155" s="32"/>
      <c r="P155" s="33"/>
      <c r="Q155" s="34"/>
      <c r="R155" s="13" t="s">
        <v>126</v>
      </c>
      <c r="S155" s="14" t="s">
        <v>12</v>
      </c>
      <c r="T155" s="15">
        <v>5</v>
      </c>
      <c r="U155" s="13" t="s">
        <v>126</v>
      </c>
      <c r="V155" s="14" t="s">
        <v>12</v>
      </c>
      <c r="W155" s="15">
        <v>6</v>
      </c>
      <c r="X155" s="32"/>
      <c r="Y155" s="33"/>
      <c r="Z155" s="34"/>
      <c r="AA155" s="63">
        <f>COUNTIF(C155:Z156,"○")</f>
        <v>2</v>
      </c>
      <c r="AB155" s="65">
        <f>COUNTIF(C155:Z156,"●")</f>
        <v>0</v>
      </c>
      <c r="AC155" s="65">
        <f>COUNTIF(C155:Z156,"△")</f>
        <v>0</v>
      </c>
      <c r="AD155" s="65">
        <f t="shared" ref="AD155" si="119">+AA155*3+AC155*1</f>
        <v>6</v>
      </c>
      <c r="AE155" s="65">
        <f>+H156+K156+N156+Q156+T156+W156+Z156</f>
        <v>4</v>
      </c>
      <c r="AF155" s="65">
        <f>+F156+I156+L156+O156+R156+U156+X156</f>
        <v>29</v>
      </c>
      <c r="AG155" s="65">
        <f>+RANK(AD155,$AD$155:$AD$170,0)*100+RANK(AE155,$AE$155:$AE$170,1)*10+RANK(AF155,$AF$155:$AF$170,0)</f>
        <v>111</v>
      </c>
      <c r="AH155" s="65">
        <f>+RANK(AG155,$AG$155:$AG$170,1)</f>
        <v>1</v>
      </c>
    </row>
    <row r="156" spans="1:34" x14ac:dyDescent="0.2">
      <c r="A156" s="54"/>
      <c r="B156" s="56"/>
      <c r="C156" s="60"/>
      <c r="D156" s="61"/>
      <c r="E156" s="62"/>
      <c r="F156" s="16"/>
      <c r="G156" s="17" t="s">
        <v>12</v>
      </c>
      <c r="H156" s="18"/>
      <c r="I156" s="16"/>
      <c r="J156" s="17" t="s">
        <v>12</v>
      </c>
      <c r="K156" s="18"/>
      <c r="L156" s="16"/>
      <c r="M156" s="17" t="s">
        <v>12</v>
      </c>
      <c r="N156" s="18"/>
      <c r="O156" s="35">
        <v>20</v>
      </c>
      <c r="P156" s="36" t="s">
        <v>277</v>
      </c>
      <c r="Q156" s="37">
        <v>2</v>
      </c>
      <c r="R156" s="16"/>
      <c r="S156" s="17" t="s">
        <v>12</v>
      </c>
      <c r="T156" s="18"/>
      <c r="U156" s="16"/>
      <c r="V156" s="17" t="s">
        <v>12</v>
      </c>
      <c r="W156" s="18"/>
      <c r="X156" s="35">
        <v>9</v>
      </c>
      <c r="Y156" s="36" t="s">
        <v>277</v>
      </c>
      <c r="Z156" s="37">
        <v>2</v>
      </c>
      <c r="AA156" s="64"/>
      <c r="AB156" s="66"/>
      <c r="AC156" s="66"/>
      <c r="AD156" s="66"/>
      <c r="AE156" s="66"/>
      <c r="AF156" s="66"/>
      <c r="AG156" s="66"/>
      <c r="AH156" s="66"/>
    </row>
    <row r="157" spans="1:34" x14ac:dyDescent="0.2">
      <c r="A157" s="54">
        <v>66</v>
      </c>
      <c r="B157" s="55" t="str">
        <f>IF(データ２!B132="","",VLOOKUP(A157,データ２!$A$2:$B$224,2))</f>
        <v>落合コメッツ</v>
      </c>
      <c r="C157" s="13" t="s">
        <v>126</v>
      </c>
      <c r="D157" s="14" t="s">
        <v>12</v>
      </c>
      <c r="E157" s="15">
        <v>1</v>
      </c>
      <c r="F157" s="57" t="s">
        <v>11</v>
      </c>
      <c r="G157" s="58"/>
      <c r="H157" s="59"/>
      <c r="I157" s="13" t="s">
        <v>126</v>
      </c>
      <c r="J157" s="14" t="s">
        <v>12</v>
      </c>
      <c r="K157" s="15">
        <v>8</v>
      </c>
      <c r="L157" s="13" t="s">
        <v>126</v>
      </c>
      <c r="M157" s="14" t="s">
        <v>12</v>
      </c>
      <c r="N157" s="15">
        <v>9</v>
      </c>
      <c r="O157" s="13" t="s">
        <v>126</v>
      </c>
      <c r="P157" s="14" t="s">
        <v>12</v>
      </c>
      <c r="Q157" s="15">
        <v>10</v>
      </c>
      <c r="R157" s="13" t="s">
        <v>126</v>
      </c>
      <c r="S157" s="14" t="s">
        <v>12</v>
      </c>
      <c r="T157" s="15">
        <v>11</v>
      </c>
      <c r="U157" s="38"/>
      <c r="V157" s="39"/>
      <c r="W157" s="40"/>
      <c r="X157" s="38"/>
      <c r="Y157" s="39"/>
      <c r="Z157" s="40"/>
      <c r="AA157" s="63">
        <f>COUNTIF(C157:Z158,"○")</f>
        <v>0</v>
      </c>
      <c r="AB157" s="65">
        <f>COUNTIF(C157:Z158,"●")</f>
        <v>2</v>
      </c>
      <c r="AC157" s="65">
        <f>COUNTIF(C157:Z158,"△")</f>
        <v>0</v>
      </c>
      <c r="AD157" s="65">
        <f t="shared" ref="AD157" si="120">+AA157*3+AC157*1</f>
        <v>0</v>
      </c>
      <c r="AE157" s="65">
        <f>+E158+K158+N158+Q158+T158+W158+Z158</f>
        <v>18</v>
      </c>
      <c r="AF157" s="65">
        <f>+C158+I158+L158+O158+R158+U158+X158</f>
        <v>3</v>
      </c>
      <c r="AG157" s="65">
        <f>+RANK(AD157,$AD$155:$AD$170,0)*100+RANK(AE157,$AE$155:$AE$170,1)*10+RANK(AF157,$AF$155:$AF$170,0)</f>
        <v>867</v>
      </c>
      <c r="AH157" s="65">
        <f>+RANK(AG157,$AG$155:$AG$170,1)</f>
        <v>8</v>
      </c>
    </row>
    <row r="158" spans="1:34" x14ac:dyDescent="0.2">
      <c r="A158" s="54"/>
      <c r="B158" s="56"/>
      <c r="C158" s="16"/>
      <c r="D158" s="17" t="s">
        <v>12</v>
      </c>
      <c r="E158" s="18"/>
      <c r="F158" s="60"/>
      <c r="G158" s="61"/>
      <c r="H158" s="62"/>
      <c r="I158" s="16"/>
      <c r="J158" s="17" t="s">
        <v>12</v>
      </c>
      <c r="K158" s="18"/>
      <c r="L158" s="16"/>
      <c r="M158" s="17" t="s">
        <v>12</v>
      </c>
      <c r="N158" s="18"/>
      <c r="O158" s="16"/>
      <c r="P158" s="17" t="s">
        <v>12</v>
      </c>
      <c r="Q158" s="18"/>
      <c r="R158" s="16"/>
      <c r="S158" s="17" t="s">
        <v>12</v>
      </c>
      <c r="T158" s="18"/>
      <c r="U158" s="41">
        <v>3</v>
      </c>
      <c r="V158" s="42" t="s">
        <v>252</v>
      </c>
      <c r="W158" s="43">
        <v>9</v>
      </c>
      <c r="X158" s="41">
        <v>0</v>
      </c>
      <c r="Y158" s="42" t="s">
        <v>252</v>
      </c>
      <c r="Z158" s="43">
        <v>9</v>
      </c>
      <c r="AA158" s="64"/>
      <c r="AB158" s="66"/>
      <c r="AC158" s="66"/>
      <c r="AD158" s="66"/>
      <c r="AE158" s="66"/>
      <c r="AF158" s="66"/>
      <c r="AG158" s="66"/>
      <c r="AH158" s="66"/>
    </row>
    <row r="159" spans="1:34" x14ac:dyDescent="0.2">
      <c r="A159" s="54">
        <v>67</v>
      </c>
      <c r="B159" s="55" t="str">
        <f>IF(データ２!B134="","",VLOOKUP(A159,データ２!$A$2:$B$224,2))</f>
        <v>池雪ジュニアストロング</v>
      </c>
      <c r="C159" s="13" t="s">
        <v>126</v>
      </c>
      <c r="D159" s="14" t="s">
        <v>12</v>
      </c>
      <c r="E159" s="15">
        <v>2</v>
      </c>
      <c r="F159" s="13" t="s">
        <v>126</v>
      </c>
      <c r="G159" s="14" t="s">
        <v>12</v>
      </c>
      <c r="H159" s="15">
        <v>8</v>
      </c>
      <c r="I159" s="57" t="s">
        <v>11</v>
      </c>
      <c r="J159" s="58"/>
      <c r="K159" s="59"/>
      <c r="L159" s="38"/>
      <c r="M159" s="39"/>
      <c r="N159" s="40"/>
      <c r="O159" s="32"/>
      <c r="P159" s="33"/>
      <c r="Q159" s="34"/>
      <c r="R159" s="32"/>
      <c r="S159" s="33"/>
      <c r="T159" s="34"/>
      <c r="U159" s="13" t="s">
        <v>126</v>
      </c>
      <c r="V159" s="14" t="s">
        <v>12</v>
      </c>
      <c r="W159" s="15">
        <v>17</v>
      </c>
      <c r="X159" s="13" t="s">
        <v>126</v>
      </c>
      <c r="Y159" s="14" t="s">
        <v>12</v>
      </c>
      <c r="Z159" s="15">
        <v>18</v>
      </c>
      <c r="AA159" s="63">
        <f>COUNTIF(C159:Z160,"○")</f>
        <v>2</v>
      </c>
      <c r="AB159" s="65">
        <f>COUNTIF(C159:Z160,"●")</f>
        <v>1</v>
      </c>
      <c r="AC159" s="65">
        <f>COUNTIF(C159:Z160,"△")</f>
        <v>0</v>
      </c>
      <c r="AD159" s="65">
        <f t="shared" ref="AD159" si="121">+AA159*3+AC159*1</f>
        <v>6</v>
      </c>
      <c r="AE159" s="65">
        <f>+E160+H160+N160+Q160+T160+W160+Z160</f>
        <v>7</v>
      </c>
      <c r="AF159" s="65">
        <f>C160+F160+L160+O160+R160+U160+X160</f>
        <v>11</v>
      </c>
      <c r="AG159" s="65">
        <f>+RANK(AD159,$AD$155:$AD$170,0)*100+RANK(AE159,$AE$155:$AE$170,1)*10+RANK(AF159,$AF$155:$AF$170,0)</f>
        <v>145</v>
      </c>
      <c r="AH159" s="65">
        <f>+RANK(AG159,$AG$155:$AG$170,1)</f>
        <v>2</v>
      </c>
    </row>
    <row r="160" spans="1:34" x14ac:dyDescent="0.2">
      <c r="A160" s="54"/>
      <c r="B160" s="56"/>
      <c r="C160" s="16"/>
      <c r="D160" s="17" t="s">
        <v>12</v>
      </c>
      <c r="E160" s="18"/>
      <c r="F160" s="16"/>
      <c r="G160" s="17" t="s">
        <v>12</v>
      </c>
      <c r="H160" s="18"/>
      <c r="I160" s="60"/>
      <c r="J160" s="61"/>
      <c r="K160" s="62"/>
      <c r="L160" s="41">
        <v>4</v>
      </c>
      <c r="M160" s="42" t="s">
        <v>252</v>
      </c>
      <c r="N160" s="43">
        <v>6</v>
      </c>
      <c r="O160" s="35">
        <v>2</v>
      </c>
      <c r="P160" s="36" t="s">
        <v>277</v>
      </c>
      <c r="Q160" s="37">
        <v>1</v>
      </c>
      <c r="R160" s="35">
        <v>5</v>
      </c>
      <c r="S160" s="36" t="s">
        <v>277</v>
      </c>
      <c r="T160" s="37">
        <v>0</v>
      </c>
      <c r="U160" s="16"/>
      <c r="V160" s="17" t="s">
        <v>12</v>
      </c>
      <c r="W160" s="18"/>
      <c r="X160" s="16"/>
      <c r="Y160" s="17" t="s">
        <v>12</v>
      </c>
      <c r="Z160" s="18"/>
      <c r="AA160" s="64"/>
      <c r="AB160" s="66"/>
      <c r="AC160" s="66"/>
      <c r="AD160" s="66"/>
      <c r="AE160" s="66"/>
      <c r="AF160" s="66"/>
      <c r="AG160" s="66"/>
      <c r="AH160" s="66"/>
    </row>
    <row r="161" spans="1:34" x14ac:dyDescent="0.2">
      <c r="A161" s="54">
        <v>68</v>
      </c>
      <c r="B161" s="55" t="str">
        <f>IF(データ２!B136="","",VLOOKUP(A161,データ２!$A$2:$B$224,2))</f>
        <v>若羽クラブ</v>
      </c>
      <c r="C161" s="13" t="s">
        <v>126</v>
      </c>
      <c r="D161" s="14" t="s">
        <v>12</v>
      </c>
      <c r="E161" s="15">
        <v>3</v>
      </c>
      <c r="F161" s="13" t="s">
        <v>126</v>
      </c>
      <c r="G161" s="14" t="s">
        <v>12</v>
      </c>
      <c r="H161" s="15">
        <v>9</v>
      </c>
      <c r="I161" s="32"/>
      <c r="J161" s="33"/>
      <c r="K161" s="34"/>
      <c r="L161" s="57" t="s">
        <v>11</v>
      </c>
      <c r="M161" s="58"/>
      <c r="N161" s="59"/>
      <c r="O161" s="13" t="s">
        <v>126</v>
      </c>
      <c r="P161" s="14" t="s">
        <v>12</v>
      </c>
      <c r="Q161" s="15">
        <v>19</v>
      </c>
      <c r="R161" s="13" t="s">
        <v>126</v>
      </c>
      <c r="S161" s="14" t="s">
        <v>12</v>
      </c>
      <c r="T161" s="15">
        <v>20</v>
      </c>
      <c r="U161" s="13" t="s">
        <v>126</v>
      </c>
      <c r="V161" s="14" t="s">
        <v>12</v>
      </c>
      <c r="W161" s="15">
        <v>21</v>
      </c>
      <c r="X161" s="45"/>
      <c r="Y161" s="46"/>
      <c r="Z161" s="47"/>
      <c r="AA161" s="63">
        <f>COUNTIF(C161:Z162,"○")</f>
        <v>1</v>
      </c>
      <c r="AB161" s="65">
        <f>COUNTIF(C161:Z162,"●")</f>
        <v>0</v>
      </c>
      <c r="AC161" s="65">
        <f>COUNTIF(C161:Z162,"△")</f>
        <v>1</v>
      </c>
      <c r="AD161" s="65">
        <f t="shared" ref="AD161" si="122">+AA161*3+AC161*1</f>
        <v>4</v>
      </c>
      <c r="AE161" s="65">
        <f>+E162+H162+K162+Q162+T162+W162+Z162</f>
        <v>11</v>
      </c>
      <c r="AF161" s="65">
        <f>C162+F162+I162+O162+R162+U162+X162</f>
        <v>13</v>
      </c>
      <c r="AG161" s="65">
        <f>+RANK(AD161,$AD$155:$AD$170,0)*100+RANK(AE161,$AE$155:$AE$170,1)*10+RANK(AF161,$AF$155:$AF$170,0)</f>
        <v>354</v>
      </c>
      <c r="AH161" s="65">
        <f>+RANK(AG161,$AG$155:$AG$170,1)</f>
        <v>3</v>
      </c>
    </row>
    <row r="162" spans="1:34" x14ac:dyDescent="0.2">
      <c r="A162" s="54"/>
      <c r="B162" s="56"/>
      <c r="C162" s="16"/>
      <c r="D162" s="17" t="s">
        <v>12</v>
      </c>
      <c r="E162" s="18"/>
      <c r="F162" s="16"/>
      <c r="G162" s="17" t="s">
        <v>12</v>
      </c>
      <c r="H162" s="18"/>
      <c r="I162" s="35">
        <v>6</v>
      </c>
      <c r="J162" s="36" t="s">
        <v>277</v>
      </c>
      <c r="K162" s="37">
        <v>4</v>
      </c>
      <c r="L162" s="60"/>
      <c r="M162" s="61"/>
      <c r="N162" s="62"/>
      <c r="O162" s="16"/>
      <c r="P162" s="17" t="s">
        <v>12</v>
      </c>
      <c r="Q162" s="18"/>
      <c r="R162" s="16"/>
      <c r="S162" s="17" t="s">
        <v>12</v>
      </c>
      <c r="T162" s="18"/>
      <c r="U162" s="16"/>
      <c r="V162" s="17" t="s">
        <v>12</v>
      </c>
      <c r="W162" s="18"/>
      <c r="X162" s="48">
        <v>7</v>
      </c>
      <c r="Y162" s="49" t="s">
        <v>278</v>
      </c>
      <c r="Z162" s="50">
        <v>7</v>
      </c>
      <c r="AA162" s="64"/>
      <c r="AB162" s="66"/>
      <c r="AC162" s="66"/>
      <c r="AD162" s="66"/>
      <c r="AE162" s="66"/>
      <c r="AF162" s="66"/>
      <c r="AG162" s="66"/>
      <c r="AH162" s="66"/>
    </row>
    <row r="163" spans="1:34" x14ac:dyDescent="0.2">
      <c r="A163" s="54">
        <v>69</v>
      </c>
      <c r="B163" s="55" t="str">
        <f>IF(データ２!B138="","",VLOOKUP(A163,データ２!$A$2:$B$224,2))</f>
        <v>東雲メッツ</v>
      </c>
      <c r="C163" s="38"/>
      <c r="D163" s="39"/>
      <c r="E163" s="40"/>
      <c r="F163" s="13" t="s">
        <v>126</v>
      </c>
      <c r="G163" s="14" t="s">
        <v>12</v>
      </c>
      <c r="H163" s="15">
        <v>10</v>
      </c>
      <c r="I163" s="38"/>
      <c r="J163" s="39"/>
      <c r="K163" s="40"/>
      <c r="L163" s="13" t="s">
        <v>126</v>
      </c>
      <c r="M163" s="14" t="s">
        <v>12</v>
      </c>
      <c r="N163" s="15">
        <v>19</v>
      </c>
      <c r="O163" s="57" t="s">
        <v>11</v>
      </c>
      <c r="P163" s="58"/>
      <c r="Q163" s="59"/>
      <c r="R163" s="13" t="s">
        <v>126</v>
      </c>
      <c r="S163" s="14" t="s">
        <v>12</v>
      </c>
      <c r="T163" s="15">
        <v>23</v>
      </c>
      <c r="U163" s="13" t="s">
        <v>126</v>
      </c>
      <c r="V163" s="14" t="s">
        <v>12</v>
      </c>
      <c r="W163" s="15">
        <v>24</v>
      </c>
      <c r="X163" s="32"/>
      <c r="Y163" s="33"/>
      <c r="Z163" s="34"/>
      <c r="AA163" s="63">
        <f>COUNTIF(C163:Z164,"○")</f>
        <v>1</v>
      </c>
      <c r="AB163" s="65">
        <f>COUNTIF(C163:Z164,"●")</f>
        <v>2</v>
      </c>
      <c r="AC163" s="65">
        <f>COUNTIF(C163:Z164,"△")</f>
        <v>0</v>
      </c>
      <c r="AD163" s="65">
        <f t="shared" ref="AD163" si="123">+AA163*3+AC163*1</f>
        <v>3</v>
      </c>
      <c r="AE163" s="65">
        <f>+E164+H164+K164+N164+T164+W164+Z164</f>
        <v>25</v>
      </c>
      <c r="AF163" s="65">
        <f>C164+F164+I164+L164+R164+U164+X164+AA164</f>
        <v>18</v>
      </c>
      <c r="AG163" s="65">
        <f>+RANK(AD163,$AD$155:$AD$170,0)*100+RANK(AE163,$AE$155:$AE$170,1)*10+RANK(AF163,$AF$155:$AF$170,0)</f>
        <v>573</v>
      </c>
      <c r="AH163" s="65">
        <f>+RANK(AG163,$AG$155:$AG$170,1)</f>
        <v>7</v>
      </c>
    </row>
    <row r="164" spans="1:34" x14ac:dyDescent="0.2">
      <c r="A164" s="54"/>
      <c r="B164" s="56"/>
      <c r="C164" s="41">
        <v>2</v>
      </c>
      <c r="D164" s="42" t="s">
        <v>252</v>
      </c>
      <c r="E164" s="43">
        <v>20</v>
      </c>
      <c r="F164" s="16"/>
      <c r="G164" s="17" t="s">
        <v>12</v>
      </c>
      <c r="H164" s="18"/>
      <c r="I164" s="41">
        <v>1</v>
      </c>
      <c r="J164" s="42" t="s">
        <v>252</v>
      </c>
      <c r="K164" s="43">
        <v>2</v>
      </c>
      <c r="L164" s="16"/>
      <c r="M164" s="17" t="s">
        <v>12</v>
      </c>
      <c r="N164" s="18"/>
      <c r="O164" s="60"/>
      <c r="P164" s="61"/>
      <c r="Q164" s="62"/>
      <c r="R164" s="16"/>
      <c r="S164" s="17" t="s">
        <v>12</v>
      </c>
      <c r="T164" s="18"/>
      <c r="U164" s="16"/>
      <c r="V164" s="17" t="s">
        <v>12</v>
      </c>
      <c r="W164" s="18"/>
      <c r="X164" s="35">
        <v>15</v>
      </c>
      <c r="Y164" s="36" t="s">
        <v>277</v>
      </c>
      <c r="Z164" s="37">
        <v>3</v>
      </c>
      <c r="AA164" s="64"/>
      <c r="AB164" s="66"/>
      <c r="AC164" s="66"/>
      <c r="AD164" s="66"/>
      <c r="AE164" s="66"/>
      <c r="AF164" s="66"/>
      <c r="AG164" s="66"/>
      <c r="AH164" s="66"/>
    </row>
    <row r="165" spans="1:34" x14ac:dyDescent="0.2">
      <c r="A165" s="54">
        <v>70</v>
      </c>
      <c r="B165" s="55" t="str">
        <f>IF(データ２!B140="","",VLOOKUP(A165,データ２!$A$2:$B$224,2))</f>
        <v>元芝ハヤブサ</v>
      </c>
      <c r="C165" s="13" t="s">
        <v>126</v>
      </c>
      <c r="D165" s="14" t="s">
        <v>12</v>
      </c>
      <c r="E165" s="15">
        <v>5</v>
      </c>
      <c r="F165" s="13" t="s">
        <v>126</v>
      </c>
      <c r="G165" s="14" t="s">
        <v>12</v>
      </c>
      <c r="H165" s="15">
        <v>11</v>
      </c>
      <c r="I165" s="38"/>
      <c r="J165" s="39"/>
      <c r="K165" s="40"/>
      <c r="L165" s="13" t="s">
        <v>126</v>
      </c>
      <c r="M165" s="14" t="s">
        <v>12</v>
      </c>
      <c r="N165" s="15">
        <v>20</v>
      </c>
      <c r="O165" s="13" t="s">
        <v>126</v>
      </c>
      <c r="P165" s="14" t="s">
        <v>12</v>
      </c>
      <c r="Q165" s="15">
        <v>23</v>
      </c>
      <c r="R165" s="57" t="s">
        <v>11</v>
      </c>
      <c r="S165" s="58"/>
      <c r="T165" s="59"/>
      <c r="U165" s="32"/>
      <c r="V165" s="33"/>
      <c r="W165" s="34"/>
      <c r="X165" s="13" t="s">
        <v>126</v>
      </c>
      <c r="Y165" s="14" t="s">
        <v>12</v>
      </c>
      <c r="Z165" s="15">
        <v>27</v>
      </c>
      <c r="AA165" s="63">
        <f>COUNTIF(C165:Z166,"○")</f>
        <v>1</v>
      </c>
      <c r="AB165" s="65">
        <f>COUNTIF(C165:Z166,"●")</f>
        <v>1</v>
      </c>
      <c r="AC165" s="65">
        <f>COUNTIF(C165:Z166,"△")</f>
        <v>0</v>
      </c>
      <c r="AD165" s="65">
        <f t="shared" ref="AD165" si="124">+AA165*3+AC165*1</f>
        <v>3</v>
      </c>
      <c r="AE165" s="65">
        <f>+E166+H166+K166+N166+Q166+W166+Z166</f>
        <v>6</v>
      </c>
      <c r="AF165" s="65">
        <f>C166+F166+I166+L166+O166+U166+X166</f>
        <v>3</v>
      </c>
      <c r="AG165" s="65">
        <f>+RANK(AD165,$AD$155:$AD$170,0)*100+RANK(AE165,$AE$155:$AE$170,1)*10+RANK(AF165,$AF$155:$AF$170,0)</f>
        <v>527</v>
      </c>
      <c r="AH165" s="65">
        <f>+RANK(AG165,$AG$155:$AG$170,1)</f>
        <v>6</v>
      </c>
    </row>
    <row r="166" spans="1:34" x14ac:dyDescent="0.2">
      <c r="A166" s="54"/>
      <c r="B166" s="56"/>
      <c r="C166" s="16"/>
      <c r="D166" s="17" t="s">
        <v>12</v>
      </c>
      <c r="E166" s="18"/>
      <c r="F166" s="16"/>
      <c r="G166" s="17" t="s">
        <v>12</v>
      </c>
      <c r="H166" s="18"/>
      <c r="I166" s="41">
        <v>0</v>
      </c>
      <c r="J166" s="42" t="s">
        <v>252</v>
      </c>
      <c r="K166" s="43">
        <v>5</v>
      </c>
      <c r="L166" s="16"/>
      <c r="M166" s="17" t="s">
        <v>12</v>
      </c>
      <c r="N166" s="18"/>
      <c r="O166" s="16"/>
      <c r="P166" s="17" t="s">
        <v>12</v>
      </c>
      <c r="Q166" s="18"/>
      <c r="R166" s="60"/>
      <c r="S166" s="61"/>
      <c r="T166" s="62"/>
      <c r="U166" s="35">
        <v>3</v>
      </c>
      <c r="V166" s="36" t="s">
        <v>277</v>
      </c>
      <c r="W166" s="37">
        <v>1</v>
      </c>
      <c r="X166" s="16"/>
      <c r="Y166" s="17" t="s">
        <v>12</v>
      </c>
      <c r="Z166" s="18"/>
      <c r="AA166" s="64"/>
      <c r="AB166" s="66"/>
      <c r="AC166" s="66"/>
      <c r="AD166" s="66"/>
      <c r="AE166" s="66"/>
      <c r="AF166" s="66"/>
      <c r="AG166" s="66"/>
      <c r="AH166" s="66"/>
    </row>
    <row r="167" spans="1:34" x14ac:dyDescent="0.2">
      <c r="A167" s="54">
        <v>71</v>
      </c>
      <c r="B167" s="55" t="str">
        <f>IF(データ２!B142="","",VLOOKUP(A167,データ２!$A$2:$B$224,2))</f>
        <v>雷サンダース</v>
      </c>
      <c r="C167" s="13" t="s">
        <v>126</v>
      </c>
      <c r="D167" s="14" t="s">
        <v>12</v>
      </c>
      <c r="E167" s="15">
        <v>6</v>
      </c>
      <c r="F167" s="32"/>
      <c r="G167" s="33"/>
      <c r="H167" s="34"/>
      <c r="I167" s="13" t="s">
        <v>126</v>
      </c>
      <c r="J167" s="14" t="s">
        <v>12</v>
      </c>
      <c r="K167" s="15">
        <v>17</v>
      </c>
      <c r="L167" s="13" t="s">
        <v>126</v>
      </c>
      <c r="M167" s="14" t="s">
        <v>12</v>
      </c>
      <c r="N167" s="15">
        <v>21</v>
      </c>
      <c r="O167" s="13" t="s">
        <v>126</v>
      </c>
      <c r="P167" s="14" t="s">
        <v>12</v>
      </c>
      <c r="Q167" s="15">
        <v>24</v>
      </c>
      <c r="R167" s="38"/>
      <c r="S167" s="39"/>
      <c r="T167" s="40"/>
      <c r="U167" s="57" t="s">
        <v>11</v>
      </c>
      <c r="V167" s="58"/>
      <c r="W167" s="59"/>
      <c r="X167" s="13" t="s">
        <v>126</v>
      </c>
      <c r="Y167" s="14" t="s">
        <v>12</v>
      </c>
      <c r="Z167" s="15">
        <v>28</v>
      </c>
      <c r="AA167" s="63">
        <f>COUNTIF(C167:Z168,"○")</f>
        <v>1</v>
      </c>
      <c r="AB167" s="65">
        <f>COUNTIF(C167:Z168,"●")</f>
        <v>1</v>
      </c>
      <c r="AC167" s="65">
        <f>COUNTIF(C167:Z168,"△")</f>
        <v>0</v>
      </c>
      <c r="AD167" s="65">
        <f t="shared" ref="AD167" si="125">+AA167*3+AC167*1</f>
        <v>3</v>
      </c>
      <c r="AE167" s="65">
        <f>+E168+H168+K168+N168+Q168+T168+Z168</f>
        <v>6</v>
      </c>
      <c r="AF167" s="65">
        <f>C168+F168+I168+L168+O168+R168+U168+X168</f>
        <v>10</v>
      </c>
      <c r="AG167" s="65">
        <f>+RANK(AD167,$AD$155:$AD$170,0)*100+RANK(AE167,$AE$155:$AE$170,1)*10+RANK(AF167,$AF$155:$AF$170,0)</f>
        <v>526</v>
      </c>
      <c r="AH167" s="65">
        <f>+RANK(AG167,$AG$155:$AG$170,1)</f>
        <v>5</v>
      </c>
    </row>
    <row r="168" spans="1:34" x14ac:dyDescent="0.2">
      <c r="A168" s="54"/>
      <c r="B168" s="56"/>
      <c r="C168" s="16"/>
      <c r="D168" s="17" t="s">
        <v>12</v>
      </c>
      <c r="E168" s="18"/>
      <c r="F168" s="35">
        <v>9</v>
      </c>
      <c r="G168" s="36" t="s">
        <v>277</v>
      </c>
      <c r="H168" s="37">
        <v>3</v>
      </c>
      <c r="I168" s="16"/>
      <c r="J168" s="17" t="s">
        <v>12</v>
      </c>
      <c r="K168" s="18"/>
      <c r="L168" s="16"/>
      <c r="M168" s="17" t="s">
        <v>12</v>
      </c>
      <c r="N168" s="18"/>
      <c r="O168" s="16"/>
      <c r="P168" s="17" t="s">
        <v>12</v>
      </c>
      <c r="Q168" s="18"/>
      <c r="R168" s="41">
        <v>1</v>
      </c>
      <c r="S168" s="42" t="s">
        <v>252</v>
      </c>
      <c r="T168" s="43">
        <v>3</v>
      </c>
      <c r="U168" s="60"/>
      <c r="V168" s="61"/>
      <c r="W168" s="62"/>
      <c r="X168" s="16"/>
      <c r="Y168" s="17" t="s">
        <v>12</v>
      </c>
      <c r="Z168" s="18"/>
      <c r="AA168" s="64"/>
      <c r="AB168" s="66"/>
      <c r="AC168" s="66"/>
      <c r="AD168" s="66"/>
      <c r="AE168" s="66"/>
      <c r="AF168" s="66"/>
      <c r="AG168" s="66"/>
      <c r="AH168" s="66"/>
    </row>
    <row r="169" spans="1:34" x14ac:dyDescent="0.2">
      <c r="A169" s="54">
        <v>72</v>
      </c>
      <c r="B169" s="55" t="str">
        <f>IF(データ２!B144="","",VLOOKUP(A169,データ２!$A$2:$B$224,2))</f>
        <v>目黒ペガサス</v>
      </c>
      <c r="C169" s="38"/>
      <c r="D169" s="39"/>
      <c r="E169" s="40"/>
      <c r="F169" s="32"/>
      <c r="G169" s="33"/>
      <c r="H169" s="34"/>
      <c r="I169" s="13" t="s">
        <v>126</v>
      </c>
      <c r="J169" s="14" t="s">
        <v>12</v>
      </c>
      <c r="K169" s="15">
        <v>18</v>
      </c>
      <c r="L169" s="45"/>
      <c r="M169" s="46"/>
      <c r="N169" s="47"/>
      <c r="O169" s="38"/>
      <c r="P169" s="39"/>
      <c r="Q169" s="40"/>
      <c r="R169" s="13" t="s">
        <v>126</v>
      </c>
      <c r="S169" s="14" t="s">
        <v>12</v>
      </c>
      <c r="T169" s="15">
        <v>27</v>
      </c>
      <c r="U169" s="13" t="s">
        <v>126</v>
      </c>
      <c r="V169" s="14" t="s">
        <v>12</v>
      </c>
      <c r="W169" s="15">
        <v>28</v>
      </c>
      <c r="X169" s="57" t="s">
        <v>11</v>
      </c>
      <c r="Y169" s="58"/>
      <c r="Z169" s="59"/>
      <c r="AA169" s="63">
        <f>COUNTIF(C169:Z170,"○")</f>
        <v>1</v>
      </c>
      <c r="AB169" s="65">
        <f>COUNTIF(C169:Z170,"●")</f>
        <v>2</v>
      </c>
      <c r="AC169" s="65">
        <f>COUNTIF(C169:Z170,"△")</f>
        <v>1</v>
      </c>
      <c r="AD169" s="65">
        <f t="shared" ref="AD169" si="126">+AA169*3+AC169*1</f>
        <v>4</v>
      </c>
      <c r="AE169" s="65">
        <f>+E170+H170+K170+N170+Q170+T170+W170</f>
        <v>31</v>
      </c>
      <c r="AF169" s="65">
        <f>C170+F170+I170+L170+O170+R170+U170+X170</f>
        <v>21</v>
      </c>
      <c r="AG169" s="65">
        <f>+RANK(AD169,$AD$155:$AD$170,0)*100+RANK(AE169,$AE$155:$AE$170,1)*10+RANK(AF169,$AF$155:$AF$170,0)</f>
        <v>382</v>
      </c>
      <c r="AH169" s="65">
        <f>+RANK(AG169,$AG$155:$AG$170,1)</f>
        <v>4</v>
      </c>
    </row>
    <row r="170" spans="1:34" x14ac:dyDescent="0.2">
      <c r="A170" s="54"/>
      <c r="B170" s="56"/>
      <c r="C170" s="41">
        <v>2</v>
      </c>
      <c r="D170" s="42" t="s">
        <v>252</v>
      </c>
      <c r="E170" s="43">
        <v>9</v>
      </c>
      <c r="F170" s="35">
        <v>9</v>
      </c>
      <c r="G170" s="36" t="s">
        <v>277</v>
      </c>
      <c r="H170" s="37">
        <v>0</v>
      </c>
      <c r="I170" s="16"/>
      <c r="J170" s="17" t="s">
        <v>12</v>
      </c>
      <c r="K170" s="18"/>
      <c r="L170" s="48">
        <v>7</v>
      </c>
      <c r="M170" s="49" t="s">
        <v>278</v>
      </c>
      <c r="N170" s="50">
        <v>7</v>
      </c>
      <c r="O170" s="41">
        <v>3</v>
      </c>
      <c r="P170" s="42" t="s">
        <v>252</v>
      </c>
      <c r="Q170" s="43">
        <v>15</v>
      </c>
      <c r="R170" s="16"/>
      <c r="S170" s="17" t="s">
        <v>12</v>
      </c>
      <c r="T170" s="18"/>
      <c r="U170" s="16"/>
      <c r="V170" s="17" t="s">
        <v>12</v>
      </c>
      <c r="W170" s="18"/>
      <c r="X170" s="60"/>
      <c r="Y170" s="61"/>
      <c r="Z170" s="62"/>
      <c r="AA170" s="64"/>
      <c r="AB170" s="66"/>
      <c r="AC170" s="66"/>
      <c r="AD170" s="66"/>
      <c r="AE170" s="66"/>
      <c r="AF170" s="66"/>
      <c r="AG170" s="66"/>
      <c r="AH170" s="66"/>
    </row>
    <row r="171" spans="1:34" x14ac:dyDescent="0.2">
      <c r="AA171" s="51">
        <f>SUM(AA155:AA170)</f>
        <v>9</v>
      </c>
      <c r="AB171" s="51">
        <f>SUM(AB155:AB170)</f>
        <v>9</v>
      </c>
      <c r="AC171" s="51">
        <f>SUM(AC155:AC170)</f>
        <v>2</v>
      </c>
      <c r="AD171" s="51"/>
      <c r="AE171" s="51">
        <f t="shared" ref="AE171" si="127">SUM(AE155:AE170)</f>
        <v>108</v>
      </c>
      <c r="AF171" s="51">
        <f t="shared" ref="AF171" si="128">SUM(AF155:AF170)</f>
        <v>108</v>
      </c>
      <c r="AG171" s="44"/>
      <c r="AH171" s="44">
        <f>28-AA171-(AC171/2)</f>
        <v>18</v>
      </c>
    </row>
    <row r="172" spans="1:34" x14ac:dyDescent="0.2">
      <c r="B172" s="5" t="str">
        <f>+データ１!$B$2</f>
        <v>2023/2/25</v>
      </c>
      <c r="C172" s="4" t="str">
        <f>+データ１!$B$4</f>
        <v xml:space="preserve">２０２３年 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34" ht="100" customHeight="1" x14ac:dyDescent="0.2">
      <c r="B173" s="11" t="str">
        <f>+データ１!B24</f>
        <v>スーパーリ－グ 　　                  　　　 第１７回大会  　　　        　Ｊブロック     　　              ２０２３</v>
      </c>
      <c r="C173" s="67" t="str">
        <f>+IF(B174="","",+B174)</f>
        <v>大雲寺スターズ</v>
      </c>
      <c r="D173" s="68"/>
      <c r="E173" s="69"/>
      <c r="F173" s="67" t="str">
        <f>+IF(B176="","",+B176)</f>
        <v>西伊興若潮ジュニア</v>
      </c>
      <c r="G173" s="68"/>
      <c r="H173" s="69"/>
      <c r="I173" s="67" t="str">
        <f>+IF(B178="","",+B178)</f>
        <v>球友ジュニアーズ</v>
      </c>
      <c r="J173" s="68"/>
      <c r="K173" s="69"/>
      <c r="L173" s="67" t="str">
        <f>+IF(B180="","",+B180)</f>
        <v>礫川</v>
      </c>
      <c r="M173" s="68"/>
      <c r="N173" s="69"/>
      <c r="O173" s="67" t="str">
        <f>+IF(B182="","",+B182)</f>
        <v>越中島ブレーブス</v>
      </c>
      <c r="P173" s="68"/>
      <c r="Q173" s="69"/>
      <c r="R173" s="67" t="str">
        <f>+IF(B184="","",+B184)</f>
        <v>リトルロジャース</v>
      </c>
      <c r="S173" s="68"/>
      <c r="T173" s="69"/>
      <c r="U173" s="67" t="str">
        <f>+IF(B186="","",+B186)</f>
        <v>調布メンパース</v>
      </c>
      <c r="V173" s="68"/>
      <c r="W173" s="69"/>
      <c r="X173" s="67" t="str">
        <f>+IF(B188="","",+B188)</f>
        <v>晴海アポローズ</v>
      </c>
      <c r="Y173" s="68"/>
      <c r="Z173" s="69"/>
      <c r="AA173" s="12" t="s">
        <v>0</v>
      </c>
      <c r="AB173" s="8" t="s">
        <v>1</v>
      </c>
      <c r="AC173" s="8" t="s">
        <v>2</v>
      </c>
      <c r="AD173" s="6" t="s">
        <v>6</v>
      </c>
      <c r="AE173" s="7" t="s">
        <v>8</v>
      </c>
      <c r="AF173" s="7" t="s">
        <v>9</v>
      </c>
      <c r="AG173" s="7" t="s">
        <v>33</v>
      </c>
      <c r="AH173" s="6" t="s">
        <v>7</v>
      </c>
    </row>
    <row r="174" spans="1:34" x14ac:dyDescent="0.2">
      <c r="A174" s="54">
        <v>73</v>
      </c>
      <c r="B174" s="55" t="str">
        <f>IF(データ２!B146="","",VLOOKUP(A174,データ２!$A$2:$B$224,2))</f>
        <v>大雲寺スターズ</v>
      </c>
      <c r="C174" s="57" t="s">
        <v>11</v>
      </c>
      <c r="D174" s="58"/>
      <c r="E174" s="59"/>
      <c r="F174" s="13" t="s">
        <v>127</v>
      </c>
      <c r="G174" s="14" t="s">
        <v>12</v>
      </c>
      <c r="H174" s="15">
        <v>1</v>
      </c>
      <c r="I174" s="13" t="s">
        <v>127</v>
      </c>
      <c r="J174" s="14" t="s">
        <v>12</v>
      </c>
      <c r="K174" s="15">
        <v>2</v>
      </c>
      <c r="L174" s="38"/>
      <c r="M174" s="39"/>
      <c r="N174" s="40"/>
      <c r="O174" s="38"/>
      <c r="P174" s="39"/>
      <c r="Q174" s="40"/>
      <c r="R174" s="13" t="s">
        <v>127</v>
      </c>
      <c r="S174" s="14" t="s">
        <v>12</v>
      </c>
      <c r="T174" s="15">
        <v>5</v>
      </c>
      <c r="U174" s="32"/>
      <c r="V174" s="33"/>
      <c r="W174" s="34"/>
      <c r="X174" s="13" t="s">
        <v>127</v>
      </c>
      <c r="Y174" s="14" t="s">
        <v>12</v>
      </c>
      <c r="Z174" s="15">
        <v>7</v>
      </c>
      <c r="AA174" s="63">
        <f>COUNTIF(C174:Z175,"○")</f>
        <v>1</v>
      </c>
      <c r="AB174" s="65">
        <f>COUNTIF(C174:Z175,"●")</f>
        <v>2</v>
      </c>
      <c r="AC174" s="65">
        <f>COUNTIF(C174:Z175,"△")</f>
        <v>0</v>
      </c>
      <c r="AD174" s="65">
        <f t="shared" ref="AD174" si="129">+AA174*3+AC174*1</f>
        <v>3</v>
      </c>
      <c r="AE174" s="65">
        <f>+H175+K175+N175+Q175+T175+W175+Z175</f>
        <v>22</v>
      </c>
      <c r="AF174" s="65">
        <f>+F175+I175+L175+O175+R175+U175+X175</f>
        <v>25</v>
      </c>
      <c r="AG174" s="65">
        <f>+RANK(AD174,$AD$174:$AD$189,0)*100+RANK(AE174,$AE$174:$AE$189,1)*10+RANK(AF174,$AF$174:$AF$189,0)</f>
        <v>363</v>
      </c>
      <c r="AH174" s="65">
        <f>+RANK(AG174,$AG$174:$AG$189,1)</f>
        <v>5</v>
      </c>
    </row>
    <row r="175" spans="1:34" x14ac:dyDescent="0.2">
      <c r="A175" s="54"/>
      <c r="B175" s="56"/>
      <c r="C175" s="60"/>
      <c r="D175" s="61"/>
      <c r="E175" s="62"/>
      <c r="F175" s="16"/>
      <c r="G175" s="17" t="s">
        <v>12</v>
      </c>
      <c r="H175" s="18"/>
      <c r="I175" s="16"/>
      <c r="J175" s="17" t="s">
        <v>12</v>
      </c>
      <c r="K175" s="18"/>
      <c r="L175" s="41">
        <v>7</v>
      </c>
      <c r="M175" s="42" t="s">
        <v>252</v>
      </c>
      <c r="N175" s="43">
        <v>11</v>
      </c>
      <c r="O175" s="41">
        <v>1</v>
      </c>
      <c r="P175" s="42" t="s">
        <v>252</v>
      </c>
      <c r="Q175" s="43">
        <v>9</v>
      </c>
      <c r="R175" s="16"/>
      <c r="S175" s="17" t="s">
        <v>12</v>
      </c>
      <c r="T175" s="18"/>
      <c r="U175" s="35">
        <v>17</v>
      </c>
      <c r="V175" s="36" t="s">
        <v>277</v>
      </c>
      <c r="W175" s="37">
        <v>2</v>
      </c>
      <c r="X175" s="16"/>
      <c r="Y175" s="17" t="s">
        <v>12</v>
      </c>
      <c r="Z175" s="18"/>
      <c r="AA175" s="64"/>
      <c r="AB175" s="66"/>
      <c r="AC175" s="66"/>
      <c r="AD175" s="66"/>
      <c r="AE175" s="66"/>
      <c r="AF175" s="66"/>
      <c r="AG175" s="66"/>
      <c r="AH175" s="66"/>
    </row>
    <row r="176" spans="1:34" x14ac:dyDescent="0.2">
      <c r="A176" s="54">
        <v>74</v>
      </c>
      <c r="B176" s="55" t="str">
        <f>IF(データ２!B148="","",VLOOKUP(A176,データ２!$A$2:$B$224,2))</f>
        <v>西伊興若潮ジュニア</v>
      </c>
      <c r="C176" s="13" t="s">
        <v>127</v>
      </c>
      <c r="D176" s="14" t="s">
        <v>12</v>
      </c>
      <c r="E176" s="15">
        <v>1</v>
      </c>
      <c r="F176" s="57" t="s">
        <v>11</v>
      </c>
      <c r="G176" s="58"/>
      <c r="H176" s="59"/>
      <c r="I176" s="32"/>
      <c r="J176" s="33"/>
      <c r="K176" s="34"/>
      <c r="L176" s="13" t="s">
        <v>127</v>
      </c>
      <c r="M176" s="14" t="s">
        <v>12</v>
      </c>
      <c r="N176" s="15">
        <v>9</v>
      </c>
      <c r="O176" s="38"/>
      <c r="P176" s="39"/>
      <c r="Q176" s="40"/>
      <c r="R176" s="13" t="s">
        <v>127</v>
      </c>
      <c r="S176" s="14" t="s">
        <v>12</v>
      </c>
      <c r="T176" s="15">
        <v>11</v>
      </c>
      <c r="U176" s="13" t="s">
        <v>127</v>
      </c>
      <c r="V176" s="14" t="s">
        <v>12</v>
      </c>
      <c r="W176" s="15">
        <v>12</v>
      </c>
      <c r="X176" s="32"/>
      <c r="Y176" s="33"/>
      <c r="Z176" s="34"/>
      <c r="AA176" s="63">
        <f>COUNTIF(C176:Z177,"○")</f>
        <v>2</v>
      </c>
      <c r="AB176" s="65">
        <f>COUNTIF(C176:Z177,"●")</f>
        <v>1</v>
      </c>
      <c r="AC176" s="65">
        <f>COUNTIF(C176:Z177,"△")</f>
        <v>0</v>
      </c>
      <c r="AD176" s="65">
        <f t="shared" ref="AD176" si="130">+AA176*3+AC176*1</f>
        <v>6</v>
      </c>
      <c r="AE176" s="65">
        <f>+E177+K177+N177+Q177+T177+W177+Z177</f>
        <v>7</v>
      </c>
      <c r="AF176" s="65">
        <f>+C177+I177+L177+O177+R177+U177+X177</f>
        <v>35</v>
      </c>
      <c r="AG176" s="65">
        <f>+RANK(AD176,$AD$174:$AD$189,0)*100+RANK(AE176,$AE$174:$AE$189,1)*10+RANK(AF176,$AF$174:$AF$189,0)</f>
        <v>212</v>
      </c>
      <c r="AH176" s="65">
        <f>+RANK(AG176,$AG$174:$AG$189,1)</f>
        <v>2</v>
      </c>
    </row>
    <row r="177" spans="1:34" x14ac:dyDescent="0.2">
      <c r="A177" s="54"/>
      <c r="B177" s="56"/>
      <c r="C177" s="16"/>
      <c r="D177" s="17" t="s">
        <v>12</v>
      </c>
      <c r="E177" s="18"/>
      <c r="F177" s="60"/>
      <c r="G177" s="61"/>
      <c r="H177" s="62"/>
      <c r="I177" s="35">
        <v>20</v>
      </c>
      <c r="J177" s="36" t="s">
        <v>277</v>
      </c>
      <c r="K177" s="37">
        <v>1</v>
      </c>
      <c r="L177" s="16"/>
      <c r="M177" s="17" t="s">
        <v>12</v>
      </c>
      <c r="N177" s="18"/>
      <c r="O177" s="41">
        <v>0</v>
      </c>
      <c r="P177" s="42" t="s">
        <v>252</v>
      </c>
      <c r="Q177" s="43">
        <v>5</v>
      </c>
      <c r="R177" s="16"/>
      <c r="S177" s="17" t="s">
        <v>12</v>
      </c>
      <c r="T177" s="18"/>
      <c r="U177" s="16"/>
      <c r="V177" s="17" t="s">
        <v>12</v>
      </c>
      <c r="W177" s="18"/>
      <c r="X177" s="35">
        <v>15</v>
      </c>
      <c r="Y177" s="36" t="s">
        <v>277</v>
      </c>
      <c r="Z177" s="37">
        <v>1</v>
      </c>
      <c r="AA177" s="64"/>
      <c r="AB177" s="66"/>
      <c r="AC177" s="66"/>
      <c r="AD177" s="66"/>
      <c r="AE177" s="66"/>
      <c r="AF177" s="66"/>
      <c r="AG177" s="66"/>
      <c r="AH177" s="66"/>
    </row>
    <row r="178" spans="1:34" x14ac:dyDescent="0.2">
      <c r="A178" s="54">
        <v>75</v>
      </c>
      <c r="B178" s="55" t="str">
        <f>IF(データ２!B150="","",VLOOKUP(A178,データ２!$A$2:$B$224,2))</f>
        <v>球友ジュニアーズ</v>
      </c>
      <c r="C178" s="13" t="s">
        <v>127</v>
      </c>
      <c r="D178" s="14" t="s">
        <v>12</v>
      </c>
      <c r="E178" s="15">
        <v>2</v>
      </c>
      <c r="F178" s="38"/>
      <c r="G178" s="39"/>
      <c r="H178" s="40"/>
      <c r="I178" s="57" t="s">
        <v>11</v>
      </c>
      <c r="J178" s="58"/>
      <c r="K178" s="59"/>
      <c r="L178" s="13" t="s">
        <v>127</v>
      </c>
      <c r="M178" s="14" t="s">
        <v>12</v>
      </c>
      <c r="N178" s="15">
        <v>14</v>
      </c>
      <c r="O178" s="13" t="s">
        <v>127</v>
      </c>
      <c r="P178" s="14" t="s">
        <v>12</v>
      </c>
      <c r="Q178" s="15">
        <v>15</v>
      </c>
      <c r="R178" s="38"/>
      <c r="S178" s="39"/>
      <c r="T178" s="40"/>
      <c r="U178" s="13" t="s">
        <v>127</v>
      </c>
      <c r="V178" s="14" t="s">
        <v>12</v>
      </c>
      <c r="W178" s="15">
        <v>17</v>
      </c>
      <c r="X178" s="13" t="s">
        <v>127</v>
      </c>
      <c r="Y178" s="14" t="s">
        <v>12</v>
      </c>
      <c r="Z178" s="15">
        <v>18</v>
      </c>
      <c r="AA178" s="63">
        <f>COUNTIF(C178:Z179,"○")</f>
        <v>0</v>
      </c>
      <c r="AB178" s="65">
        <f>COUNTIF(C178:Z179,"●")</f>
        <v>2</v>
      </c>
      <c r="AC178" s="65">
        <f>COUNTIF(C178:Z179,"△")</f>
        <v>0</v>
      </c>
      <c r="AD178" s="65">
        <f t="shared" ref="AD178" si="131">+AA178*3+AC178*1</f>
        <v>0</v>
      </c>
      <c r="AE178" s="65">
        <f>+E179+H179+N179+Q179+T179+W179+Z179</f>
        <v>35</v>
      </c>
      <c r="AF178" s="65">
        <f>C179+F179+L179+O179+R179+U179+X179</f>
        <v>4</v>
      </c>
      <c r="AG178" s="65">
        <f>+RANK(AD178,$AD$174:$AD$189,0)*100+RANK(AE178,$AE$174:$AE$189,1)*10+RANK(AF178,$AF$174:$AF$189,0)</f>
        <v>686</v>
      </c>
      <c r="AH178" s="65">
        <f>+RANK(AG178,$AG$174:$AG$189,1)</f>
        <v>8</v>
      </c>
    </row>
    <row r="179" spans="1:34" x14ac:dyDescent="0.2">
      <c r="A179" s="54"/>
      <c r="B179" s="56"/>
      <c r="C179" s="16"/>
      <c r="D179" s="17" t="s">
        <v>12</v>
      </c>
      <c r="E179" s="18"/>
      <c r="F179" s="41">
        <v>1</v>
      </c>
      <c r="G179" s="42" t="s">
        <v>252</v>
      </c>
      <c r="H179" s="43">
        <v>20</v>
      </c>
      <c r="I179" s="60"/>
      <c r="J179" s="61"/>
      <c r="K179" s="62"/>
      <c r="L179" s="16"/>
      <c r="M179" s="17" t="s">
        <v>12</v>
      </c>
      <c r="N179" s="18"/>
      <c r="O179" s="16"/>
      <c r="P179" s="17" t="s">
        <v>12</v>
      </c>
      <c r="Q179" s="18"/>
      <c r="R179" s="41">
        <v>3</v>
      </c>
      <c r="S179" s="42" t="s">
        <v>252</v>
      </c>
      <c r="T179" s="43">
        <v>15</v>
      </c>
      <c r="U179" s="16"/>
      <c r="V179" s="17" t="s">
        <v>12</v>
      </c>
      <c r="W179" s="18"/>
      <c r="X179" s="16"/>
      <c r="Y179" s="17" t="s">
        <v>12</v>
      </c>
      <c r="Z179" s="18"/>
      <c r="AA179" s="64"/>
      <c r="AB179" s="66"/>
      <c r="AC179" s="66"/>
      <c r="AD179" s="66"/>
      <c r="AE179" s="66"/>
      <c r="AF179" s="66"/>
      <c r="AG179" s="66"/>
      <c r="AH179" s="66"/>
    </row>
    <row r="180" spans="1:34" x14ac:dyDescent="0.2">
      <c r="A180" s="54">
        <v>76</v>
      </c>
      <c r="B180" s="55" t="str">
        <f>IF(データ２!B152="","",VLOOKUP(A180,データ２!$A$2:$B$224,2))</f>
        <v>礫川</v>
      </c>
      <c r="C180" s="32"/>
      <c r="D180" s="33"/>
      <c r="E180" s="34"/>
      <c r="F180" s="13" t="s">
        <v>127</v>
      </c>
      <c r="G180" s="14" t="s">
        <v>12</v>
      </c>
      <c r="H180" s="15">
        <v>9</v>
      </c>
      <c r="I180" s="13" t="s">
        <v>127</v>
      </c>
      <c r="J180" s="14" t="s">
        <v>12</v>
      </c>
      <c r="K180" s="15">
        <v>14</v>
      </c>
      <c r="L180" s="57" t="s">
        <v>11</v>
      </c>
      <c r="M180" s="58"/>
      <c r="N180" s="59"/>
      <c r="O180" s="13" t="s">
        <v>127</v>
      </c>
      <c r="P180" s="14" t="s">
        <v>12</v>
      </c>
      <c r="Q180" s="15">
        <v>19</v>
      </c>
      <c r="R180" s="13" t="s">
        <v>127</v>
      </c>
      <c r="S180" s="14" t="s">
        <v>12</v>
      </c>
      <c r="T180" s="15">
        <v>20</v>
      </c>
      <c r="U180" s="13" t="s">
        <v>127</v>
      </c>
      <c r="V180" s="14" t="s">
        <v>12</v>
      </c>
      <c r="W180" s="15">
        <v>21</v>
      </c>
      <c r="X180" s="13" t="s">
        <v>127</v>
      </c>
      <c r="Y180" s="14" t="s">
        <v>12</v>
      </c>
      <c r="Z180" s="15">
        <v>22</v>
      </c>
      <c r="AA180" s="63">
        <f>COUNTIF(C180:Z181,"○")</f>
        <v>1</v>
      </c>
      <c r="AB180" s="65">
        <f>COUNTIF(C180:Z181,"●")</f>
        <v>0</v>
      </c>
      <c r="AC180" s="65">
        <f>COUNTIF(C180:Z181,"△")</f>
        <v>0</v>
      </c>
      <c r="AD180" s="65">
        <f t="shared" ref="AD180" si="132">+AA180*3+AC180*1</f>
        <v>3</v>
      </c>
      <c r="AE180" s="65">
        <f>+E181+H181+K181+Q181+T181+W181+Z181</f>
        <v>7</v>
      </c>
      <c r="AF180" s="65">
        <f>C181+F181+I181+O181+R181+U181+X181</f>
        <v>11</v>
      </c>
      <c r="AG180" s="65">
        <f>+RANK(AD180,$AD$174:$AD$189,0)*100+RANK(AE180,$AE$174:$AE$189,1)*10+RANK(AF180,$AF$174:$AF$189,0)</f>
        <v>315</v>
      </c>
      <c r="AH180" s="65">
        <f>+RANK(AG180,$AG$174:$AG$189,1)</f>
        <v>3</v>
      </c>
    </row>
    <row r="181" spans="1:34" x14ac:dyDescent="0.2">
      <c r="A181" s="54"/>
      <c r="B181" s="56"/>
      <c r="C181" s="35">
        <v>11</v>
      </c>
      <c r="D181" s="36" t="s">
        <v>277</v>
      </c>
      <c r="E181" s="37">
        <v>7</v>
      </c>
      <c r="F181" s="16"/>
      <c r="G181" s="17" t="s">
        <v>12</v>
      </c>
      <c r="H181" s="18"/>
      <c r="I181" s="16"/>
      <c r="J181" s="17" t="s">
        <v>12</v>
      </c>
      <c r="K181" s="18"/>
      <c r="L181" s="60"/>
      <c r="M181" s="61"/>
      <c r="N181" s="62"/>
      <c r="O181" s="16"/>
      <c r="P181" s="17" t="s">
        <v>12</v>
      </c>
      <c r="Q181" s="18"/>
      <c r="R181" s="16"/>
      <c r="S181" s="17" t="s">
        <v>12</v>
      </c>
      <c r="T181" s="18"/>
      <c r="U181" s="16"/>
      <c r="V181" s="17" t="s">
        <v>12</v>
      </c>
      <c r="W181" s="18"/>
      <c r="X181" s="16"/>
      <c r="Y181" s="17" t="s">
        <v>12</v>
      </c>
      <c r="Z181" s="18"/>
      <c r="AA181" s="64"/>
      <c r="AB181" s="66"/>
      <c r="AC181" s="66"/>
      <c r="AD181" s="66"/>
      <c r="AE181" s="66"/>
      <c r="AF181" s="66"/>
      <c r="AG181" s="66"/>
      <c r="AH181" s="66"/>
    </row>
    <row r="182" spans="1:34" x14ac:dyDescent="0.2">
      <c r="A182" s="54">
        <v>77</v>
      </c>
      <c r="B182" s="55" t="str">
        <f>IF(データ２!B154="","",VLOOKUP(A182,データ２!$A$2:$B$224,2))</f>
        <v>越中島ブレーブス</v>
      </c>
      <c r="C182" s="32"/>
      <c r="D182" s="33"/>
      <c r="E182" s="34"/>
      <c r="F182" s="32"/>
      <c r="G182" s="33"/>
      <c r="H182" s="34"/>
      <c r="I182" s="13" t="s">
        <v>127</v>
      </c>
      <c r="J182" s="14" t="s">
        <v>12</v>
      </c>
      <c r="K182" s="15">
        <v>15</v>
      </c>
      <c r="L182" s="13" t="s">
        <v>127</v>
      </c>
      <c r="M182" s="14" t="s">
        <v>12</v>
      </c>
      <c r="N182" s="15">
        <v>19</v>
      </c>
      <c r="O182" s="57" t="s">
        <v>11</v>
      </c>
      <c r="P182" s="58"/>
      <c r="Q182" s="59"/>
      <c r="R182" s="32"/>
      <c r="S182" s="33"/>
      <c r="T182" s="34"/>
      <c r="U182" s="13" t="s">
        <v>127</v>
      </c>
      <c r="V182" s="14" t="s">
        <v>12</v>
      </c>
      <c r="W182" s="15">
        <v>24</v>
      </c>
      <c r="X182" s="32"/>
      <c r="Y182" s="33"/>
      <c r="Z182" s="34"/>
      <c r="AA182" s="63">
        <f>COUNTIF(C182:Z183,"○")</f>
        <v>4</v>
      </c>
      <c r="AB182" s="65">
        <f>COUNTIF(C182:Z183,"●")</f>
        <v>0</v>
      </c>
      <c r="AC182" s="65">
        <f>COUNTIF(C182:Z183,"△")</f>
        <v>0</v>
      </c>
      <c r="AD182" s="65">
        <f t="shared" ref="AD182" si="133">+AA182*3+AC182*1</f>
        <v>12</v>
      </c>
      <c r="AE182" s="65">
        <f>+E183+H183+K183+N183+T183+W183+Z183</f>
        <v>9</v>
      </c>
      <c r="AF182" s="65">
        <f>C183+F183+I183+L183+R183+U183+X183+AA183</f>
        <v>44</v>
      </c>
      <c r="AG182" s="65">
        <f>+RANK(AD182,$AD$174:$AD$189,0)*100+RANK(AE182,$AE$174:$AE$189,1)*10+RANK(AF182,$AF$174:$AF$189,0)</f>
        <v>131</v>
      </c>
      <c r="AH182" s="65">
        <f>+RANK(AG182,$AG$174:$AG$189,1)</f>
        <v>1</v>
      </c>
    </row>
    <row r="183" spans="1:34" x14ac:dyDescent="0.2">
      <c r="A183" s="54"/>
      <c r="B183" s="56"/>
      <c r="C183" s="35">
        <v>9</v>
      </c>
      <c r="D183" s="36" t="s">
        <v>277</v>
      </c>
      <c r="E183" s="37">
        <v>1</v>
      </c>
      <c r="F183" s="35">
        <v>5</v>
      </c>
      <c r="G183" s="36" t="s">
        <v>277</v>
      </c>
      <c r="H183" s="37">
        <v>0</v>
      </c>
      <c r="I183" s="16"/>
      <c r="J183" s="17" t="s">
        <v>12</v>
      </c>
      <c r="K183" s="18"/>
      <c r="L183" s="16"/>
      <c r="M183" s="17" t="s">
        <v>12</v>
      </c>
      <c r="N183" s="18"/>
      <c r="O183" s="60"/>
      <c r="P183" s="61"/>
      <c r="Q183" s="62"/>
      <c r="R183" s="35">
        <v>16</v>
      </c>
      <c r="S183" s="36" t="s">
        <v>277</v>
      </c>
      <c r="T183" s="37">
        <v>7</v>
      </c>
      <c r="U183" s="16"/>
      <c r="V183" s="17" t="s">
        <v>12</v>
      </c>
      <c r="W183" s="18"/>
      <c r="X183" s="35">
        <v>14</v>
      </c>
      <c r="Y183" s="36" t="s">
        <v>277</v>
      </c>
      <c r="Z183" s="37">
        <v>1</v>
      </c>
      <c r="AA183" s="64"/>
      <c r="AB183" s="66"/>
      <c r="AC183" s="66"/>
      <c r="AD183" s="66"/>
      <c r="AE183" s="66"/>
      <c r="AF183" s="66"/>
      <c r="AG183" s="66"/>
      <c r="AH183" s="66"/>
    </row>
    <row r="184" spans="1:34" x14ac:dyDescent="0.2">
      <c r="A184" s="54">
        <v>78</v>
      </c>
      <c r="B184" s="55" t="str">
        <f>IF(データ２!B156="","",VLOOKUP(A184,データ２!$A$2:$B$224,2))</f>
        <v>リトルロジャース</v>
      </c>
      <c r="C184" s="13" t="s">
        <v>127</v>
      </c>
      <c r="D184" s="14" t="s">
        <v>12</v>
      </c>
      <c r="E184" s="15">
        <v>5</v>
      </c>
      <c r="F184" s="13" t="s">
        <v>127</v>
      </c>
      <c r="G184" s="14" t="s">
        <v>12</v>
      </c>
      <c r="H184" s="15">
        <v>11</v>
      </c>
      <c r="I184" s="32"/>
      <c r="J184" s="33"/>
      <c r="K184" s="34"/>
      <c r="L184" s="13" t="s">
        <v>127</v>
      </c>
      <c r="M184" s="14" t="s">
        <v>12</v>
      </c>
      <c r="N184" s="15">
        <v>20</v>
      </c>
      <c r="O184" s="38"/>
      <c r="P184" s="39"/>
      <c r="Q184" s="40"/>
      <c r="R184" s="57" t="s">
        <v>11</v>
      </c>
      <c r="S184" s="58"/>
      <c r="T184" s="59"/>
      <c r="U184" s="13" t="s">
        <v>127</v>
      </c>
      <c r="V184" s="14" t="s">
        <v>12</v>
      </c>
      <c r="W184" s="15">
        <v>26</v>
      </c>
      <c r="X184" s="13" t="s">
        <v>127</v>
      </c>
      <c r="Y184" s="14" t="s">
        <v>12</v>
      </c>
      <c r="Z184" s="15">
        <v>27</v>
      </c>
      <c r="AA184" s="63">
        <f>COUNTIF(C184:Z185,"○")</f>
        <v>1</v>
      </c>
      <c r="AB184" s="65">
        <f>COUNTIF(C184:Z185,"●")</f>
        <v>1</v>
      </c>
      <c r="AC184" s="65">
        <f>COUNTIF(C184:Z185,"△")</f>
        <v>0</v>
      </c>
      <c r="AD184" s="65">
        <f t="shared" ref="AD184" si="134">+AA184*3+AC184*1</f>
        <v>3</v>
      </c>
      <c r="AE184" s="65">
        <f>+E185+H185+K185+N185+Q185+W185+Z185</f>
        <v>19</v>
      </c>
      <c r="AF184" s="65">
        <f>C185+F185+I185+L185+O185+U185+X185</f>
        <v>22</v>
      </c>
      <c r="AG184" s="65">
        <f>+RANK(AD184,$AD$174:$AD$189,0)*100+RANK(AE184,$AE$174:$AE$189,1)*10+RANK(AF184,$AF$174:$AF$189,0)</f>
        <v>354</v>
      </c>
      <c r="AH184" s="65">
        <f>+RANK(AG184,$AG$174:$AG$189,1)</f>
        <v>4</v>
      </c>
    </row>
    <row r="185" spans="1:34" x14ac:dyDescent="0.2">
      <c r="A185" s="54"/>
      <c r="B185" s="56"/>
      <c r="C185" s="16"/>
      <c r="D185" s="17" t="s">
        <v>12</v>
      </c>
      <c r="E185" s="18"/>
      <c r="F185" s="16"/>
      <c r="G185" s="17" t="s">
        <v>12</v>
      </c>
      <c r="H185" s="18"/>
      <c r="I185" s="35">
        <v>15</v>
      </c>
      <c r="J185" s="36" t="s">
        <v>277</v>
      </c>
      <c r="K185" s="37">
        <v>3</v>
      </c>
      <c r="L185" s="16"/>
      <c r="M185" s="17" t="s">
        <v>12</v>
      </c>
      <c r="N185" s="18"/>
      <c r="O185" s="41">
        <v>7</v>
      </c>
      <c r="P185" s="42" t="s">
        <v>252</v>
      </c>
      <c r="Q185" s="43">
        <v>16</v>
      </c>
      <c r="R185" s="60"/>
      <c r="S185" s="61"/>
      <c r="T185" s="62"/>
      <c r="U185" s="16"/>
      <c r="V185" s="17" t="s">
        <v>12</v>
      </c>
      <c r="W185" s="18"/>
      <c r="X185" s="16"/>
      <c r="Y185" s="17" t="s">
        <v>12</v>
      </c>
      <c r="Z185" s="18"/>
      <c r="AA185" s="64"/>
      <c r="AB185" s="66"/>
      <c r="AC185" s="66"/>
      <c r="AD185" s="66"/>
      <c r="AE185" s="66"/>
      <c r="AF185" s="66"/>
      <c r="AG185" s="66"/>
      <c r="AH185" s="66"/>
    </row>
    <row r="186" spans="1:34" x14ac:dyDescent="0.2">
      <c r="A186" s="54">
        <v>79</v>
      </c>
      <c r="B186" s="55" t="str">
        <f>IF(データ２!B158="","",VLOOKUP(A186,データ２!$A$2:$B$224,2))</f>
        <v>調布メンパース</v>
      </c>
      <c r="C186" s="38"/>
      <c r="D186" s="39"/>
      <c r="E186" s="40"/>
      <c r="F186" s="13" t="s">
        <v>127</v>
      </c>
      <c r="G186" s="14" t="s">
        <v>12</v>
      </c>
      <c r="H186" s="15">
        <v>12</v>
      </c>
      <c r="I186" s="13" t="s">
        <v>127</v>
      </c>
      <c r="J186" s="14" t="s">
        <v>12</v>
      </c>
      <c r="K186" s="15">
        <v>17</v>
      </c>
      <c r="L186" s="13" t="s">
        <v>127</v>
      </c>
      <c r="M186" s="14" t="s">
        <v>12</v>
      </c>
      <c r="N186" s="15">
        <v>21</v>
      </c>
      <c r="O186" s="13" t="s">
        <v>127</v>
      </c>
      <c r="P186" s="14" t="s">
        <v>12</v>
      </c>
      <c r="Q186" s="15">
        <v>24</v>
      </c>
      <c r="R186" s="13" t="s">
        <v>127</v>
      </c>
      <c r="S186" s="14" t="s">
        <v>12</v>
      </c>
      <c r="T186" s="15">
        <v>26</v>
      </c>
      <c r="U186" s="57" t="s">
        <v>11</v>
      </c>
      <c r="V186" s="58"/>
      <c r="W186" s="59"/>
      <c r="X186" s="13" t="s">
        <v>127</v>
      </c>
      <c r="Y186" s="14" t="s">
        <v>12</v>
      </c>
      <c r="Z186" s="15">
        <v>28</v>
      </c>
      <c r="AA186" s="63">
        <f>COUNTIF(C186:Z187,"○")</f>
        <v>0</v>
      </c>
      <c r="AB186" s="65">
        <f>COUNTIF(C186:Z187,"●")</f>
        <v>1</v>
      </c>
      <c r="AC186" s="65">
        <f>COUNTIF(C186:Z187,"△")</f>
        <v>0</v>
      </c>
      <c r="AD186" s="65">
        <f t="shared" ref="AD186" si="135">+AA186*3+AC186*1</f>
        <v>0</v>
      </c>
      <c r="AE186" s="65">
        <f>+E187+H187+K187+N187+Q187+T187+Z187</f>
        <v>17</v>
      </c>
      <c r="AF186" s="65">
        <f>C187+F187+I187+L187+O187+R187+U187+X187</f>
        <v>2</v>
      </c>
      <c r="AG186" s="65">
        <f>+RANK(AD186,$AD$174:$AD$189,0)*100+RANK(AE186,$AE$174:$AE$189,1)*10+RANK(AF186,$AF$174:$AF$189,0)</f>
        <v>647</v>
      </c>
      <c r="AH186" s="65">
        <f>+RANK(AG186,$AG$174:$AG$189,1)</f>
        <v>6</v>
      </c>
    </row>
    <row r="187" spans="1:34" x14ac:dyDescent="0.2">
      <c r="A187" s="54"/>
      <c r="B187" s="56"/>
      <c r="C187" s="41">
        <v>2</v>
      </c>
      <c r="D187" s="42" t="s">
        <v>252</v>
      </c>
      <c r="E187" s="43">
        <v>17</v>
      </c>
      <c r="F187" s="16"/>
      <c r="G187" s="17" t="s">
        <v>12</v>
      </c>
      <c r="H187" s="18"/>
      <c r="I187" s="16"/>
      <c r="J187" s="17" t="s">
        <v>12</v>
      </c>
      <c r="K187" s="18"/>
      <c r="L187" s="16"/>
      <c r="M187" s="17" t="s">
        <v>12</v>
      </c>
      <c r="N187" s="18"/>
      <c r="O187" s="16"/>
      <c r="P187" s="17" t="s">
        <v>12</v>
      </c>
      <c r="Q187" s="18"/>
      <c r="R187" s="16"/>
      <c r="S187" s="17" t="s">
        <v>12</v>
      </c>
      <c r="T187" s="18"/>
      <c r="U187" s="60"/>
      <c r="V187" s="61"/>
      <c r="W187" s="62"/>
      <c r="X187" s="16"/>
      <c r="Y187" s="17" t="s">
        <v>12</v>
      </c>
      <c r="Z187" s="18"/>
      <c r="AA187" s="64"/>
      <c r="AB187" s="66"/>
      <c r="AC187" s="66"/>
      <c r="AD187" s="66"/>
      <c r="AE187" s="66"/>
      <c r="AF187" s="66"/>
      <c r="AG187" s="66"/>
      <c r="AH187" s="66"/>
    </row>
    <row r="188" spans="1:34" x14ac:dyDescent="0.2">
      <c r="A188" s="54">
        <v>80</v>
      </c>
      <c r="B188" s="55" t="str">
        <f>IF(データ２!B160="","",VLOOKUP(A188,データ２!$A$2:$B$224,2))</f>
        <v>晴海アポローズ</v>
      </c>
      <c r="C188" s="13" t="s">
        <v>127</v>
      </c>
      <c r="D188" s="14" t="s">
        <v>12</v>
      </c>
      <c r="E188" s="15">
        <v>7</v>
      </c>
      <c r="F188" s="38"/>
      <c r="G188" s="39"/>
      <c r="H188" s="40"/>
      <c r="I188" s="13" t="s">
        <v>127</v>
      </c>
      <c r="J188" s="14" t="s">
        <v>12</v>
      </c>
      <c r="K188" s="15">
        <v>18</v>
      </c>
      <c r="L188" s="13" t="s">
        <v>127</v>
      </c>
      <c r="M188" s="14" t="s">
        <v>12</v>
      </c>
      <c r="N188" s="15">
        <v>22</v>
      </c>
      <c r="O188" s="38"/>
      <c r="P188" s="39"/>
      <c r="Q188" s="40"/>
      <c r="R188" s="13" t="s">
        <v>127</v>
      </c>
      <c r="S188" s="14" t="s">
        <v>12</v>
      </c>
      <c r="T188" s="15">
        <v>27</v>
      </c>
      <c r="U188" s="13" t="s">
        <v>127</v>
      </c>
      <c r="V188" s="14" t="s">
        <v>12</v>
      </c>
      <c r="W188" s="15">
        <v>28</v>
      </c>
      <c r="X188" s="57" t="s">
        <v>11</v>
      </c>
      <c r="Y188" s="58"/>
      <c r="Z188" s="59"/>
      <c r="AA188" s="63">
        <f>COUNTIF(C188:Z189,"○")</f>
        <v>0</v>
      </c>
      <c r="AB188" s="65">
        <f>COUNTIF(C188:Z189,"●")</f>
        <v>2</v>
      </c>
      <c r="AC188" s="65">
        <f>COUNTIF(C188:Z189,"△")</f>
        <v>0</v>
      </c>
      <c r="AD188" s="65">
        <f t="shared" ref="AD188" si="136">+AA188*3+AC188*1</f>
        <v>0</v>
      </c>
      <c r="AE188" s="65">
        <f>+E189+H189+K189+N189+Q189+T189+W189</f>
        <v>29</v>
      </c>
      <c r="AF188" s="65">
        <f>C189+F189+I189+L189+O189+R189+U189+X189</f>
        <v>2</v>
      </c>
      <c r="AG188" s="65">
        <f>+RANK(AD188,$AD$174:$AD$189,0)*100+RANK(AE188,$AE$174:$AE$189,1)*10+RANK(AF188,$AF$174:$AF$189,0)</f>
        <v>677</v>
      </c>
      <c r="AH188" s="65">
        <f>+RANK(AG188,$AG$174:$AG$189,1)</f>
        <v>7</v>
      </c>
    </row>
    <row r="189" spans="1:34" x14ac:dyDescent="0.2">
      <c r="A189" s="54"/>
      <c r="B189" s="56"/>
      <c r="C189" s="16"/>
      <c r="D189" s="17" t="s">
        <v>12</v>
      </c>
      <c r="E189" s="18"/>
      <c r="F189" s="41">
        <v>1</v>
      </c>
      <c r="G189" s="42" t="s">
        <v>252</v>
      </c>
      <c r="H189" s="43">
        <v>15</v>
      </c>
      <c r="I189" s="16"/>
      <c r="J189" s="17" t="s">
        <v>12</v>
      </c>
      <c r="K189" s="18"/>
      <c r="L189" s="16"/>
      <c r="M189" s="17" t="s">
        <v>12</v>
      </c>
      <c r="N189" s="18"/>
      <c r="O189" s="41">
        <v>1</v>
      </c>
      <c r="P189" s="42" t="s">
        <v>252</v>
      </c>
      <c r="Q189" s="43">
        <v>14</v>
      </c>
      <c r="R189" s="16"/>
      <c r="S189" s="17" t="s">
        <v>12</v>
      </c>
      <c r="T189" s="18"/>
      <c r="U189" s="16"/>
      <c r="V189" s="17" t="s">
        <v>12</v>
      </c>
      <c r="W189" s="18"/>
      <c r="X189" s="60"/>
      <c r="Y189" s="61"/>
      <c r="Z189" s="62"/>
      <c r="AA189" s="64"/>
      <c r="AB189" s="66"/>
      <c r="AC189" s="66"/>
      <c r="AD189" s="66"/>
      <c r="AE189" s="66"/>
      <c r="AF189" s="66"/>
      <c r="AG189" s="66"/>
      <c r="AH189" s="66"/>
    </row>
    <row r="190" spans="1:34" x14ac:dyDescent="0.2">
      <c r="AA190" s="51">
        <f>SUM(AA174:AA189)</f>
        <v>9</v>
      </c>
      <c r="AB190" s="51">
        <f>SUM(AB174:AB189)</f>
        <v>9</v>
      </c>
      <c r="AC190" s="51">
        <f>SUM(AC174:AC189)</f>
        <v>0</v>
      </c>
      <c r="AD190" s="51"/>
      <c r="AE190" s="51">
        <f t="shared" ref="AE190" si="137">SUM(AE174:AE189)</f>
        <v>145</v>
      </c>
      <c r="AF190" s="51">
        <f t="shared" ref="AF190" si="138">SUM(AF174:AF189)</f>
        <v>145</v>
      </c>
      <c r="AG190" s="44"/>
      <c r="AH190" s="44">
        <f>28-AA190-(AC190/2)</f>
        <v>19</v>
      </c>
    </row>
    <row r="191" spans="1:34" x14ac:dyDescent="0.2">
      <c r="B191" s="5" t="str">
        <f>+データ１!$B$2</f>
        <v>2023/2/25</v>
      </c>
      <c r="C191" s="4" t="str">
        <f>+データ１!$B$4</f>
        <v xml:space="preserve">２０２３年 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34" ht="100" customHeight="1" x14ac:dyDescent="0.2">
      <c r="B192" s="11" t="str">
        <f>+データ１!B26</f>
        <v>スーパーリ－グ 　　                  　　　 第１７回大会  　　　        　Ｋブロック     　　              ２０２３</v>
      </c>
      <c r="C192" s="67" t="str">
        <f>+IF(B193="","",+B193)</f>
        <v>北原少年野球クラブ</v>
      </c>
      <c r="D192" s="68"/>
      <c r="E192" s="69"/>
      <c r="F192" s="67" t="str">
        <f>+IF(B195="","",+B195)</f>
        <v>東伊興シャインズ</v>
      </c>
      <c r="G192" s="68"/>
      <c r="H192" s="69"/>
      <c r="I192" s="67" t="str">
        <f>+IF(B197="","",+B197)</f>
        <v>船橋フェニックス</v>
      </c>
      <c r="J192" s="68"/>
      <c r="K192" s="69"/>
      <c r="L192" s="67" t="str">
        <f>+IF(B199="","",+B199)</f>
        <v>城北メッツ</v>
      </c>
      <c r="M192" s="68"/>
      <c r="N192" s="69"/>
      <c r="O192" s="67" t="str">
        <f>+IF(B201="","",+B201)</f>
        <v>深川ジャイアンツ</v>
      </c>
      <c r="P192" s="68"/>
      <c r="Q192" s="69"/>
      <c r="R192" s="67" t="str">
        <f>+IF(B203="","",+B203)</f>
        <v>中板橋ボーイズ</v>
      </c>
      <c r="S192" s="68"/>
      <c r="T192" s="69"/>
      <c r="U192" s="67" t="str">
        <f>+IF(B205="","",+B205)</f>
        <v>桃五少年野球クラブ</v>
      </c>
      <c r="V192" s="68"/>
      <c r="W192" s="69"/>
      <c r="X192" s="67" t="str">
        <f>+IF(B207="","",+B207)</f>
        <v>日本橋ファイターズ</v>
      </c>
      <c r="Y192" s="68"/>
      <c r="Z192" s="69"/>
      <c r="AA192" s="12" t="s">
        <v>0</v>
      </c>
      <c r="AB192" s="8" t="s">
        <v>1</v>
      </c>
      <c r="AC192" s="8" t="s">
        <v>2</v>
      </c>
      <c r="AD192" s="6" t="s">
        <v>6</v>
      </c>
      <c r="AE192" s="7" t="s">
        <v>8</v>
      </c>
      <c r="AF192" s="7" t="s">
        <v>9</v>
      </c>
      <c r="AG192" s="7" t="s">
        <v>33</v>
      </c>
      <c r="AH192" s="6" t="s">
        <v>7</v>
      </c>
    </row>
    <row r="193" spans="1:34" x14ac:dyDescent="0.2">
      <c r="A193" s="54">
        <v>81</v>
      </c>
      <c r="B193" s="55" t="str">
        <f>IF(データ２!B162="","",VLOOKUP(A193,データ２!$A$2:$B$224,2))</f>
        <v>北原少年野球クラブ</v>
      </c>
      <c r="C193" s="57" t="s">
        <v>11</v>
      </c>
      <c r="D193" s="58"/>
      <c r="E193" s="59"/>
      <c r="F193" s="32"/>
      <c r="G193" s="33"/>
      <c r="H193" s="34"/>
      <c r="I193" s="38"/>
      <c r="J193" s="39"/>
      <c r="K193" s="40"/>
      <c r="L193" s="13" t="s">
        <v>128</v>
      </c>
      <c r="M193" s="14" t="s">
        <v>12</v>
      </c>
      <c r="N193" s="15">
        <v>3</v>
      </c>
      <c r="O193" s="13" t="s">
        <v>128</v>
      </c>
      <c r="P193" s="14" t="s">
        <v>12</v>
      </c>
      <c r="Q193" s="15">
        <v>4</v>
      </c>
      <c r="R193" s="32"/>
      <c r="S193" s="33"/>
      <c r="T193" s="34"/>
      <c r="U193" s="32"/>
      <c r="V193" s="33"/>
      <c r="W193" s="34"/>
      <c r="X193" s="13" t="s">
        <v>128</v>
      </c>
      <c r="Y193" s="14" t="s">
        <v>12</v>
      </c>
      <c r="Z193" s="15">
        <v>7</v>
      </c>
      <c r="AA193" s="63">
        <f>COUNTIF(C193:Z194,"○")</f>
        <v>3</v>
      </c>
      <c r="AB193" s="65">
        <f>COUNTIF(C193:Z194,"●")</f>
        <v>1</v>
      </c>
      <c r="AC193" s="65">
        <f>COUNTIF(C193:Z194,"△")</f>
        <v>0</v>
      </c>
      <c r="AD193" s="65">
        <f t="shared" ref="AD193" si="139">+AA193*3+AC193*1</f>
        <v>9</v>
      </c>
      <c r="AE193" s="65">
        <f>+H194+K194+N194+Q194+T194+W194+Z194</f>
        <v>15</v>
      </c>
      <c r="AF193" s="65">
        <f>+F194+I194+L194+O194+R194+U194+X194</f>
        <v>29</v>
      </c>
      <c r="AG193" s="65">
        <f>+RANK(AD193,$AD$193:$AD$208,0)*100+RANK(AE193,$AE$193:$AE$208,1)*10+RANK(AF193,$AF$193:$AF$208,0)</f>
        <v>253</v>
      </c>
      <c r="AH193" s="65">
        <f>+RANK(AG193,$AG$193:$AG$208,1)</f>
        <v>3</v>
      </c>
    </row>
    <row r="194" spans="1:34" x14ac:dyDescent="0.2">
      <c r="A194" s="54"/>
      <c r="B194" s="56"/>
      <c r="C194" s="60"/>
      <c r="D194" s="61"/>
      <c r="E194" s="62"/>
      <c r="F194" s="35">
        <v>12</v>
      </c>
      <c r="G194" s="36" t="s">
        <v>277</v>
      </c>
      <c r="H194" s="37">
        <v>1</v>
      </c>
      <c r="I194" s="41">
        <v>0</v>
      </c>
      <c r="J194" s="42" t="s">
        <v>252</v>
      </c>
      <c r="K194" s="43">
        <v>11</v>
      </c>
      <c r="L194" s="16"/>
      <c r="M194" s="17" t="s">
        <v>12</v>
      </c>
      <c r="N194" s="18"/>
      <c r="O194" s="16"/>
      <c r="P194" s="17" t="s">
        <v>12</v>
      </c>
      <c r="Q194" s="18"/>
      <c r="R194" s="35">
        <v>11</v>
      </c>
      <c r="S194" s="36" t="s">
        <v>277</v>
      </c>
      <c r="T194" s="37">
        <v>2</v>
      </c>
      <c r="U194" s="35">
        <v>6</v>
      </c>
      <c r="V194" s="36" t="s">
        <v>277</v>
      </c>
      <c r="W194" s="37">
        <v>1</v>
      </c>
      <c r="X194" s="16"/>
      <c r="Y194" s="17" t="s">
        <v>12</v>
      </c>
      <c r="Z194" s="18"/>
      <c r="AA194" s="64"/>
      <c r="AB194" s="66"/>
      <c r="AC194" s="66"/>
      <c r="AD194" s="66"/>
      <c r="AE194" s="66"/>
      <c r="AF194" s="66"/>
      <c r="AG194" s="66"/>
      <c r="AH194" s="66"/>
    </row>
    <row r="195" spans="1:34" x14ac:dyDescent="0.2">
      <c r="A195" s="54">
        <v>82</v>
      </c>
      <c r="B195" s="55" t="str">
        <f>IF(データ２!B164="","",VLOOKUP(A195,データ２!$A$2:$B$224,2))</f>
        <v>東伊興シャインズ</v>
      </c>
      <c r="C195" s="38"/>
      <c r="D195" s="39"/>
      <c r="E195" s="40"/>
      <c r="F195" s="57" t="s">
        <v>11</v>
      </c>
      <c r="G195" s="58"/>
      <c r="H195" s="59"/>
      <c r="I195" s="38"/>
      <c r="J195" s="39"/>
      <c r="K195" s="40"/>
      <c r="L195" s="13" t="s">
        <v>128</v>
      </c>
      <c r="M195" s="14" t="s">
        <v>12</v>
      </c>
      <c r="N195" s="15">
        <v>9</v>
      </c>
      <c r="O195" s="38"/>
      <c r="P195" s="39"/>
      <c r="Q195" s="40"/>
      <c r="R195" s="13" t="s">
        <v>128</v>
      </c>
      <c r="S195" s="14" t="s">
        <v>12</v>
      </c>
      <c r="T195" s="15">
        <v>11</v>
      </c>
      <c r="U195" s="38"/>
      <c r="V195" s="39"/>
      <c r="W195" s="40"/>
      <c r="X195" s="38"/>
      <c r="Y195" s="39"/>
      <c r="Z195" s="40"/>
      <c r="AA195" s="63">
        <f>COUNTIF(C195:Z196,"○")</f>
        <v>0</v>
      </c>
      <c r="AB195" s="65">
        <f>COUNTIF(C195:Z196,"●")</f>
        <v>5</v>
      </c>
      <c r="AC195" s="65">
        <f>COUNTIF(C195:Z196,"△")</f>
        <v>0</v>
      </c>
      <c r="AD195" s="65">
        <f t="shared" ref="AD195" si="140">+AA195*3+AC195*1</f>
        <v>0</v>
      </c>
      <c r="AE195" s="65">
        <f>+E196+K196+N196+Q196+T196+W196+Z196</f>
        <v>58</v>
      </c>
      <c r="AF195" s="65">
        <f>+C196+I196+L196+O196+R196+U196+X196</f>
        <v>8</v>
      </c>
      <c r="AG195" s="65">
        <f>+RANK(AD195,$AD$193:$AD$208,0)*100+RANK(AE195,$AE$193:$AE$208,1)*10+RANK(AF195,$AF$193:$AF$208,0)</f>
        <v>685</v>
      </c>
      <c r="AH195" s="65">
        <f>+RANK(AG195,$AG$193:$AG$208,1)</f>
        <v>8</v>
      </c>
    </row>
    <row r="196" spans="1:34" x14ac:dyDescent="0.2">
      <c r="A196" s="54"/>
      <c r="B196" s="56"/>
      <c r="C196" s="41">
        <v>1</v>
      </c>
      <c r="D196" s="42" t="s">
        <v>252</v>
      </c>
      <c r="E196" s="43">
        <v>12</v>
      </c>
      <c r="F196" s="60"/>
      <c r="G196" s="61"/>
      <c r="H196" s="62"/>
      <c r="I196" s="41">
        <v>3</v>
      </c>
      <c r="J196" s="42" t="s">
        <v>252</v>
      </c>
      <c r="K196" s="43">
        <v>7</v>
      </c>
      <c r="L196" s="16"/>
      <c r="M196" s="17" t="s">
        <v>12</v>
      </c>
      <c r="N196" s="18"/>
      <c r="O196" s="41">
        <v>1</v>
      </c>
      <c r="P196" s="42" t="s">
        <v>252</v>
      </c>
      <c r="Q196" s="43">
        <v>17</v>
      </c>
      <c r="R196" s="16"/>
      <c r="S196" s="17" t="s">
        <v>12</v>
      </c>
      <c r="T196" s="18"/>
      <c r="U196" s="41">
        <v>3</v>
      </c>
      <c r="V196" s="42" t="s">
        <v>252</v>
      </c>
      <c r="W196" s="43">
        <v>5</v>
      </c>
      <c r="X196" s="41">
        <v>0</v>
      </c>
      <c r="Y196" s="42" t="s">
        <v>252</v>
      </c>
      <c r="Z196" s="43">
        <v>17</v>
      </c>
      <c r="AA196" s="64"/>
      <c r="AB196" s="66"/>
      <c r="AC196" s="66"/>
      <c r="AD196" s="66"/>
      <c r="AE196" s="66"/>
      <c r="AF196" s="66"/>
      <c r="AG196" s="66"/>
      <c r="AH196" s="66"/>
    </row>
    <row r="197" spans="1:34" x14ac:dyDescent="0.2">
      <c r="A197" s="54">
        <v>83</v>
      </c>
      <c r="B197" s="55" t="str">
        <f>IF(データ２!B166="","",VLOOKUP(A197,データ２!$A$2:$B$224,2))</f>
        <v>船橋フェニックス</v>
      </c>
      <c r="C197" s="32"/>
      <c r="D197" s="33"/>
      <c r="E197" s="34"/>
      <c r="F197" s="32"/>
      <c r="G197" s="33"/>
      <c r="H197" s="34"/>
      <c r="I197" s="57" t="s">
        <v>11</v>
      </c>
      <c r="J197" s="58"/>
      <c r="K197" s="59"/>
      <c r="L197" s="32"/>
      <c r="M197" s="33"/>
      <c r="N197" s="34"/>
      <c r="O197" s="38"/>
      <c r="P197" s="39"/>
      <c r="Q197" s="40"/>
      <c r="R197" s="13" t="s">
        <v>128</v>
      </c>
      <c r="S197" s="14" t="s">
        <v>12</v>
      </c>
      <c r="T197" s="15">
        <v>16</v>
      </c>
      <c r="U197" s="13" t="s">
        <v>128</v>
      </c>
      <c r="V197" s="14" t="s">
        <v>12</v>
      </c>
      <c r="W197" s="15">
        <v>17</v>
      </c>
      <c r="X197" s="13" t="s">
        <v>128</v>
      </c>
      <c r="Y197" s="14" t="s">
        <v>12</v>
      </c>
      <c r="Z197" s="15">
        <v>18</v>
      </c>
      <c r="AA197" s="63">
        <f>COUNTIF(C197:Z198,"○")</f>
        <v>3</v>
      </c>
      <c r="AB197" s="65">
        <f>COUNTIF(C197:Z198,"●")</f>
        <v>1</v>
      </c>
      <c r="AC197" s="65">
        <f>COUNTIF(C197:Z198,"△")</f>
        <v>0</v>
      </c>
      <c r="AD197" s="65">
        <f t="shared" ref="AD197" si="141">+AA197*3+AC197*1</f>
        <v>9</v>
      </c>
      <c r="AE197" s="65">
        <f>+E198+H198+N198+Q198+T198+W198+Z198</f>
        <v>12</v>
      </c>
      <c r="AF197" s="65">
        <f>C198+F198+L198+O198+R198+U198+X198</f>
        <v>30</v>
      </c>
      <c r="AG197" s="65">
        <f>+RANK(AD197,$AD$193:$AD$208,0)*100+RANK(AE197,$AE$193:$AE$208,1)*10+RANK(AF197,$AF$193:$AF$208,0)</f>
        <v>242</v>
      </c>
      <c r="AH197" s="65">
        <f>+RANK(AG197,$AG$193:$AG$208,1)</f>
        <v>2</v>
      </c>
    </row>
    <row r="198" spans="1:34" x14ac:dyDescent="0.2">
      <c r="A198" s="54"/>
      <c r="B198" s="56"/>
      <c r="C198" s="35">
        <v>11</v>
      </c>
      <c r="D198" s="36" t="s">
        <v>277</v>
      </c>
      <c r="E198" s="37">
        <v>0</v>
      </c>
      <c r="F198" s="35">
        <v>7</v>
      </c>
      <c r="G198" s="36" t="s">
        <v>277</v>
      </c>
      <c r="H198" s="37">
        <v>3</v>
      </c>
      <c r="I198" s="60"/>
      <c r="J198" s="61"/>
      <c r="K198" s="62"/>
      <c r="L198" s="35">
        <v>8</v>
      </c>
      <c r="M198" s="36" t="s">
        <v>277</v>
      </c>
      <c r="N198" s="37">
        <v>2</v>
      </c>
      <c r="O198" s="41">
        <v>4</v>
      </c>
      <c r="P198" s="42" t="s">
        <v>252</v>
      </c>
      <c r="Q198" s="43">
        <v>7</v>
      </c>
      <c r="R198" s="16"/>
      <c r="S198" s="17" t="s">
        <v>12</v>
      </c>
      <c r="T198" s="18"/>
      <c r="U198" s="16"/>
      <c r="V198" s="17" t="s">
        <v>12</v>
      </c>
      <c r="W198" s="18"/>
      <c r="X198" s="16"/>
      <c r="Y198" s="17" t="s">
        <v>12</v>
      </c>
      <c r="Z198" s="18"/>
      <c r="AA198" s="64"/>
      <c r="AB198" s="66"/>
      <c r="AC198" s="66"/>
      <c r="AD198" s="66"/>
      <c r="AE198" s="66"/>
      <c r="AF198" s="66"/>
      <c r="AG198" s="66"/>
      <c r="AH198" s="66"/>
    </row>
    <row r="199" spans="1:34" x14ac:dyDescent="0.2">
      <c r="A199" s="54">
        <v>84</v>
      </c>
      <c r="B199" s="55" t="str">
        <f>IF(データ２!B168="","",VLOOKUP(A199,データ２!$A$2:$B$224,2))</f>
        <v>城北メッツ</v>
      </c>
      <c r="C199" s="13" t="s">
        <v>128</v>
      </c>
      <c r="D199" s="14" t="s">
        <v>12</v>
      </c>
      <c r="E199" s="15">
        <v>3</v>
      </c>
      <c r="F199" s="13" t="s">
        <v>128</v>
      </c>
      <c r="G199" s="14" t="s">
        <v>12</v>
      </c>
      <c r="H199" s="15">
        <v>9</v>
      </c>
      <c r="I199" s="38"/>
      <c r="J199" s="39"/>
      <c r="K199" s="40"/>
      <c r="L199" s="57" t="s">
        <v>11</v>
      </c>
      <c r="M199" s="58"/>
      <c r="N199" s="59"/>
      <c r="O199" s="13" t="s">
        <v>128</v>
      </c>
      <c r="P199" s="14" t="s">
        <v>12</v>
      </c>
      <c r="Q199" s="15">
        <v>19</v>
      </c>
      <c r="R199" s="13" t="s">
        <v>128</v>
      </c>
      <c r="S199" s="14" t="s">
        <v>12</v>
      </c>
      <c r="T199" s="15">
        <v>20</v>
      </c>
      <c r="U199" s="13" t="s">
        <v>128</v>
      </c>
      <c r="V199" s="14" t="s">
        <v>12</v>
      </c>
      <c r="W199" s="15">
        <v>21</v>
      </c>
      <c r="X199" s="13" t="s">
        <v>128</v>
      </c>
      <c r="Y199" s="14" t="s">
        <v>12</v>
      </c>
      <c r="Z199" s="15">
        <v>22</v>
      </c>
      <c r="AA199" s="63">
        <f>COUNTIF(C199:Z200,"○")</f>
        <v>0</v>
      </c>
      <c r="AB199" s="65">
        <f>COUNTIF(C199:Z200,"●")</f>
        <v>1</v>
      </c>
      <c r="AC199" s="65">
        <f>COUNTIF(C199:Z200,"△")</f>
        <v>0</v>
      </c>
      <c r="AD199" s="65">
        <f t="shared" ref="AD199" si="142">+AA199*3+AC199*1</f>
        <v>0</v>
      </c>
      <c r="AE199" s="65">
        <f>+E200+H200+K200+Q200+T200+W200+Z200</f>
        <v>8</v>
      </c>
      <c r="AF199" s="65">
        <f>C200+F200+I200+O200+R200+U200+X200</f>
        <v>2</v>
      </c>
      <c r="AG199" s="65">
        <f>+RANK(AD199,$AD$193:$AD$208,0)*100+RANK(AE199,$AE$193:$AE$208,1)*10+RANK(AF199,$AF$193:$AF$208,0)</f>
        <v>628</v>
      </c>
      <c r="AH199" s="65">
        <f>+RANK(AG199,$AG$193:$AG$208,1)</f>
        <v>6</v>
      </c>
    </row>
    <row r="200" spans="1:34" x14ac:dyDescent="0.2">
      <c r="A200" s="54"/>
      <c r="B200" s="56"/>
      <c r="C200" s="16"/>
      <c r="D200" s="17" t="s">
        <v>12</v>
      </c>
      <c r="E200" s="18"/>
      <c r="F200" s="16"/>
      <c r="G200" s="17" t="s">
        <v>12</v>
      </c>
      <c r="H200" s="18"/>
      <c r="I200" s="41">
        <v>2</v>
      </c>
      <c r="J200" s="42" t="s">
        <v>252</v>
      </c>
      <c r="K200" s="43">
        <v>8</v>
      </c>
      <c r="L200" s="60"/>
      <c r="M200" s="61"/>
      <c r="N200" s="62"/>
      <c r="O200" s="16"/>
      <c r="P200" s="17" t="s">
        <v>12</v>
      </c>
      <c r="Q200" s="18"/>
      <c r="R200" s="16"/>
      <c r="S200" s="17" t="s">
        <v>12</v>
      </c>
      <c r="T200" s="18"/>
      <c r="U200" s="16"/>
      <c r="V200" s="17" t="s">
        <v>12</v>
      </c>
      <c r="W200" s="18"/>
      <c r="X200" s="16"/>
      <c r="Y200" s="17" t="s">
        <v>12</v>
      </c>
      <c r="Z200" s="18"/>
      <c r="AA200" s="64"/>
      <c r="AB200" s="66"/>
      <c r="AC200" s="66"/>
      <c r="AD200" s="66"/>
      <c r="AE200" s="66"/>
      <c r="AF200" s="66"/>
      <c r="AG200" s="66"/>
      <c r="AH200" s="66"/>
    </row>
    <row r="201" spans="1:34" x14ac:dyDescent="0.2">
      <c r="A201" s="54">
        <v>85</v>
      </c>
      <c r="B201" s="55" t="str">
        <f>IF(データ２!B170="","",VLOOKUP(A201,データ２!$A$2:$B$224,2))</f>
        <v>深川ジャイアンツ</v>
      </c>
      <c r="C201" s="13" t="s">
        <v>128</v>
      </c>
      <c r="D201" s="14" t="s">
        <v>12</v>
      </c>
      <c r="E201" s="15">
        <v>4</v>
      </c>
      <c r="F201" s="32"/>
      <c r="G201" s="33"/>
      <c r="H201" s="34"/>
      <c r="I201" s="32"/>
      <c r="J201" s="33"/>
      <c r="K201" s="34"/>
      <c r="L201" s="13" t="s">
        <v>128</v>
      </c>
      <c r="M201" s="14" t="s">
        <v>12</v>
      </c>
      <c r="N201" s="15">
        <v>19</v>
      </c>
      <c r="O201" s="57" t="s">
        <v>11</v>
      </c>
      <c r="P201" s="58"/>
      <c r="Q201" s="59"/>
      <c r="R201" s="32"/>
      <c r="S201" s="33"/>
      <c r="T201" s="34"/>
      <c r="U201" s="32"/>
      <c r="V201" s="33"/>
      <c r="W201" s="34"/>
      <c r="X201" s="32"/>
      <c r="Y201" s="33"/>
      <c r="Z201" s="34"/>
      <c r="AA201" s="63">
        <f>COUNTIF(C201:Z202,"○")</f>
        <v>5</v>
      </c>
      <c r="AB201" s="65">
        <f>COUNTIF(C201:Z202,"●")</f>
        <v>0</v>
      </c>
      <c r="AC201" s="65">
        <f>COUNTIF(C201:Z202,"△")</f>
        <v>0</v>
      </c>
      <c r="AD201" s="65">
        <f t="shared" ref="AD201" si="143">+AA201*3+AC201*1</f>
        <v>15</v>
      </c>
      <c r="AE201" s="65">
        <f>+E202+H202+K202+N202+T202+W202+Z202</f>
        <v>11</v>
      </c>
      <c r="AF201" s="65">
        <f>C202+F202+I202+L202+R202+U202+X202+AA202</f>
        <v>63</v>
      </c>
      <c r="AG201" s="65">
        <f>+RANK(AD201,$AD$193:$AD$208,0)*100+RANK(AE201,$AE$193:$AE$208,1)*10+RANK(AF201,$AF$193:$AF$208,0)</f>
        <v>131</v>
      </c>
      <c r="AH201" s="65">
        <f>+RANK(AG201,$AG$193:$AG$208,1)</f>
        <v>1</v>
      </c>
    </row>
    <row r="202" spans="1:34" x14ac:dyDescent="0.2">
      <c r="A202" s="54"/>
      <c r="B202" s="56"/>
      <c r="C202" s="16"/>
      <c r="D202" s="17" t="s">
        <v>12</v>
      </c>
      <c r="E202" s="18"/>
      <c r="F202" s="35">
        <v>17</v>
      </c>
      <c r="G202" s="36" t="s">
        <v>277</v>
      </c>
      <c r="H202" s="37">
        <v>1</v>
      </c>
      <c r="I202" s="35">
        <v>7</v>
      </c>
      <c r="J202" s="36" t="s">
        <v>277</v>
      </c>
      <c r="K202" s="37">
        <v>4</v>
      </c>
      <c r="L202" s="16"/>
      <c r="M202" s="17" t="s">
        <v>12</v>
      </c>
      <c r="N202" s="18"/>
      <c r="O202" s="60"/>
      <c r="P202" s="61"/>
      <c r="Q202" s="62"/>
      <c r="R202" s="35">
        <v>20</v>
      </c>
      <c r="S202" s="36" t="s">
        <v>277</v>
      </c>
      <c r="T202" s="37">
        <v>1</v>
      </c>
      <c r="U202" s="35">
        <v>13</v>
      </c>
      <c r="V202" s="36" t="s">
        <v>277</v>
      </c>
      <c r="W202" s="37">
        <v>0</v>
      </c>
      <c r="X202" s="35">
        <v>6</v>
      </c>
      <c r="Y202" s="36" t="s">
        <v>277</v>
      </c>
      <c r="Z202" s="37">
        <v>5</v>
      </c>
      <c r="AA202" s="64"/>
      <c r="AB202" s="66"/>
      <c r="AC202" s="66"/>
      <c r="AD202" s="66"/>
      <c r="AE202" s="66"/>
      <c r="AF202" s="66"/>
      <c r="AG202" s="66"/>
      <c r="AH202" s="66"/>
    </row>
    <row r="203" spans="1:34" x14ac:dyDescent="0.2">
      <c r="A203" s="54">
        <v>86</v>
      </c>
      <c r="B203" s="55" t="str">
        <f>IF(データ２!B172="","",VLOOKUP(A203,データ２!$A$2:$B$224,2))</f>
        <v>中板橋ボーイズ</v>
      </c>
      <c r="C203" s="38"/>
      <c r="D203" s="39"/>
      <c r="E203" s="40"/>
      <c r="F203" s="13" t="s">
        <v>128</v>
      </c>
      <c r="G203" s="14" t="s">
        <v>12</v>
      </c>
      <c r="H203" s="15">
        <v>11</v>
      </c>
      <c r="I203" s="13" t="s">
        <v>128</v>
      </c>
      <c r="J203" s="14" t="s">
        <v>12</v>
      </c>
      <c r="K203" s="15">
        <v>16</v>
      </c>
      <c r="L203" s="13" t="s">
        <v>128</v>
      </c>
      <c r="M203" s="14" t="s">
        <v>12</v>
      </c>
      <c r="N203" s="15">
        <v>20</v>
      </c>
      <c r="O203" s="38"/>
      <c r="P203" s="39"/>
      <c r="Q203" s="40"/>
      <c r="R203" s="57" t="s">
        <v>11</v>
      </c>
      <c r="S203" s="58"/>
      <c r="T203" s="59"/>
      <c r="U203" s="13" t="s">
        <v>128</v>
      </c>
      <c r="V203" s="14" t="s">
        <v>12</v>
      </c>
      <c r="W203" s="15">
        <v>26</v>
      </c>
      <c r="X203" s="13" t="s">
        <v>128</v>
      </c>
      <c r="Y203" s="14" t="s">
        <v>12</v>
      </c>
      <c r="Z203" s="15">
        <v>27</v>
      </c>
      <c r="AA203" s="63">
        <f>COUNTIF(C203:Z204,"○")</f>
        <v>0</v>
      </c>
      <c r="AB203" s="65">
        <f>COUNTIF(C203:Z204,"●")</f>
        <v>2</v>
      </c>
      <c r="AC203" s="65">
        <f>COUNTIF(C203:Z204,"△")</f>
        <v>0</v>
      </c>
      <c r="AD203" s="65">
        <f t="shared" ref="AD203" si="144">+AA203*3+AC203*1</f>
        <v>0</v>
      </c>
      <c r="AE203" s="65">
        <f>+E204+H204+K204+N204+Q204+W204+Z204</f>
        <v>31</v>
      </c>
      <c r="AF203" s="65">
        <f>C204+F204+I204+L204+O204+U204+X204</f>
        <v>3</v>
      </c>
      <c r="AG203" s="65">
        <f>+RANK(AD203,$AD$193:$AD$208,0)*100+RANK(AE203,$AE$193:$AE$208,1)*10+RANK(AF203,$AF$193:$AF$208,0)</f>
        <v>677</v>
      </c>
      <c r="AH203" s="65">
        <f>+RANK(AG203,$AG$193:$AG$208,1)</f>
        <v>7</v>
      </c>
    </row>
    <row r="204" spans="1:34" x14ac:dyDescent="0.2">
      <c r="A204" s="54"/>
      <c r="B204" s="56"/>
      <c r="C204" s="41">
        <v>2</v>
      </c>
      <c r="D204" s="42" t="s">
        <v>252</v>
      </c>
      <c r="E204" s="43">
        <v>11</v>
      </c>
      <c r="F204" s="16"/>
      <c r="G204" s="17" t="s">
        <v>12</v>
      </c>
      <c r="H204" s="18"/>
      <c r="I204" s="16"/>
      <c r="J204" s="17" t="s">
        <v>12</v>
      </c>
      <c r="K204" s="18"/>
      <c r="L204" s="16"/>
      <c r="M204" s="17" t="s">
        <v>12</v>
      </c>
      <c r="N204" s="18"/>
      <c r="O204" s="41">
        <v>1</v>
      </c>
      <c r="P204" s="42" t="s">
        <v>252</v>
      </c>
      <c r="Q204" s="43">
        <v>20</v>
      </c>
      <c r="R204" s="60"/>
      <c r="S204" s="61"/>
      <c r="T204" s="62"/>
      <c r="U204" s="16"/>
      <c r="V204" s="17" t="s">
        <v>12</v>
      </c>
      <c r="W204" s="18"/>
      <c r="X204" s="16"/>
      <c r="Y204" s="17" t="s">
        <v>12</v>
      </c>
      <c r="Z204" s="18"/>
      <c r="AA204" s="64"/>
      <c r="AB204" s="66"/>
      <c r="AC204" s="66"/>
      <c r="AD204" s="66"/>
      <c r="AE204" s="66"/>
      <c r="AF204" s="66"/>
      <c r="AG204" s="66"/>
      <c r="AH204" s="66"/>
    </row>
    <row r="205" spans="1:34" x14ac:dyDescent="0.2">
      <c r="A205" s="54">
        <v>87</v>
      </c>
      <c r="B205" s="55" t="str">
        <f>IF(データ２!B174="","",VLOOKUP(A205,データ２!$A$2:$B$224,2))</f>
        <v>桃五少年野球クラブ</v>
      </c>
      <c r="C205" s="38"/>
      <c r="D205" s="39"/>
      <c r="E205" s="40"/>
      <c r="F205" s="32"/>
      <c r="G205" s="33"/>
      <c r="H205" s="34"/>
      <c r="I205" s="13" t="s">
        <v>128</v>
      </c>
      <c r="J205" s="14" t="s">
        <v>12</v>
      </c>
      <c r="K205" s="15">
        <v>17</v>
      </c>
      <c r="L205" s="13" t="s">
        <v>128</v>
      </c>
      <c r="M205" s="14" t="s">
        <v>12</v>
      </c>
      <c r="N205" s="15">
        <v>21</v>
      </c>
      <c r="O205" s="38"/>
      <c r="P205" s="39"/>
      <c r="Q205" s="40"/>
      <c r="R205" s="13" t="s">
        <v>128</v>
      </c>
      <c r="S205" s="14" t="s">
        <v>12</v>
      </c>
      <c r="T205" s="15">
        <v>26</v>
      </c>
      <c r="U205" s="57" t="s">
        <v>11</v>
      </c>
      <c r="V205" s="58"/>
      <c r="W205" s="59"/>
      <c r="X205" s="13" t="s">
        <v>128</v>
      </c>
      <c r="Y205" s="14" t="s">
        <v>12</v>
      </c>
      <c r="Z205" s="15">
        <v>28</v>
      </c>
      <c r="AA205" s="63">
        <f>COUNTIF(C205:Z206,"○")</f>
        <v>1</v>
      </c>
      <c r="AB205" s="65">
        <f>COUNTIF(C205:Z206,"●")</f>
        <v>2</v>
      </c>
      <c r="AC205" s="65">
        <f>COUNTIF(C205:Z206,"△")</f>
        <v>0</v>
      </c>
      <c r="AD205" s="65">
        <f t="shared" ref="AD205" si="145">+AA205*3+AC205*1</f>
        <v>3</v>
      </c>
      <c r="AE205" s="65">
        <f>+E206+H206+K206+N206+Q206+T206+Z206</f>
        <v>22</v>
      </c>
      <c r="AF205" s="65">
        <f>C206+F206+I206+L206+O206+R206+U206+X206</f>
        <v>6</v>
      </c>
      <c r="AG205" s="65">
        <f>+RANK(AD205,$AD$193:$AD$208,0)*100+RANK(AE205,$AE$193:$AE$208,1)*10+RANK(AF205,$AF$193:$AF$208,0)</f>
        <v>466</v>
      </c>
      <c r="AH205" s="65">
        <f>+RANK(AG205,$AG$193:$AG$208,1)</f>
        <v>5</v>
      </c>
    </row>
    <row r="206" spans="1:34" x14ac:dyDescent="0.2">
      <c r="A206" s="54"/>
      <c r="B206" s="56"/>
      <c r="C206" s="41">
        <v>1</v>
      </c>
      <c r="D206" s="42" t="s">
        <v>252</v>
      </c>
      <c r="E206" s="43">
        <v>6</v>
      </c>
      <c r="F206" s="35">
        <v>5</v>
      </c>
      <c r="G206" s="36" t="s">
        <v>277</v>
      </c>
      <c r="H206" s="37">
        <v>3</v>
      </c>
      <c r="I206" s="16"/>
      <c r="J206" s="17" t="s">
        <v>12</v>
      </c>
      <c r="K206" s="18"/>
      <c r="L206" s="16"/>
      <c r="M206" s="17" t="s">
        <v>12</v>
      </c>
      <c r="N206" s="18"/>
      <c r="O206" s="41">
        <v>0</v>
      </c>
      <c r="P206" s="42" t="s">
        <v>252</v>
      </c>
      <c r="Q206" s="43">
        <v>13</v>
      </c>
      <c r="R206" s="16"/>
      <c r="S206" s="17" t="s">
        <v>12</v>
      </c>
      <c r="T206" s="18"/>
      <c r="U206" s="60"/>
      <c r="V206" s="61"/>
      <c r="W206" s="62"/>
      <c r="X206" s="16"/>
      <c r="Y206" s="17" t="s">
        <v>12</v>
      </c>
      <c r="Z206" s="18"/>
      <c r="AA206" s="64"/>
      <c r="AB206" s="66"/>
      <c r="AC206" s="66"/>
      <c r="AD206" s="66"/>
      <c r="AE206" s="66"/>
      <c r="AF206" s="66"/>
      <c r="AG206" s="66"/>
      <c r="AH206" s="66"/>
    </row>
    <row r="207" spans="1:34" x14ac:dyDescent="0.2">
      <c r="A207" s="54">
        <v>88</v>
      </c>
      <c r="B207" s="55" t="str">
        <f>IF(データ２!B176="","",VLOOKUP(A207,データ２!$A$2:$B$224,2))</f>
        <v>日本橋ファイターズ</v>
      </c>
      <c r="C207" s="13" t="s">
        <v>128</v>
      </c>
      <c r="D207" s="14" t="s">
        <v>12</v>
      </c>
      <c r="E207" s="15">
        <v>7</v>
      </c>
      <c r="F207" s="32"/>
      <c r="G207" s="33"/>
      <c r="H207" s="34"/>
      <c r="I207" s="13" t="s">
        <v>128</v>
      </c>
      <c r="J207" s="14" t="s">
        <v>12</v>
      </c>
      <c r="K207" s="15">
        <v>18</v>
      </c>
      <c r="L207" s="13" t="s">
        <v>128</v>
      </c>
      <c r="M207" s="14" t="s">
        <v>12</v>
      </c>
      <c r="N207" s="15">
        <v>22</v>
      </c>
      <c r="O207" s="38"/>
      <c r="P207" s="39"/>
      <c r="Q207" s="40"/>
      <c r="R207" s="13" t="s">
        <v>128</v>
      </c>
      <c r="S207" s="14" t="s">
        <v>12</v>
      </c>
      <c r="T207" s="15">
        <v>27</v>
      </c>
      <c r="U207" s="13" t="s">
        <v>128</v>
      </c>
      <c r="V207" s="14" t="s">
        <v>12</v>
      </c>
      <c r="W207" s="15">
        <v>28</v>
      </c>
      <c r="X207" s="57" t="s">
        <v>11</v>
      </c>
      <c r="Y207" s="58"/>
      <c r="Z207" s="59"/>
      <c r="AA207" s="63">
        <f>COUNTIF(C207:Z208,"○")</f>
        <v>1</v>
      </c>
      <c r="AB207" s="65">
        <f>COUNTIF(C207:Z208,"●")</f>
        <v>1</v>
      </c>
      <c r="AC207" s="65">
        <f>COUNTIF(C207:Z208,"△")</f>
        <v>0</v>
      </c>
      <c r="AD207" s="65">
        <f t="shared" ref="AD207" si="146">+AA207*3+AC207*1</f>
        <v>3</v>
      </c>
      <c r="AE207" s="65">
        <f>+E208+H208+K208+N208+Q208+T208+W208</f>
        <v>6</v>
      </c>
      <c r="AF207" s="65">
        <f>C208+F208+I208+L208+O208+R208+U208+X208</f>
        <v>22</v>
      </c>
      <c r="AG207" s="65">
        <f>+RANK(AD207,$AD$193:$AD$208,0)*100+RANK(AE207,$AE$193:$AE$208,1)*10+RANK(AF207,$AF$193:$AF$208,0)</f>
        <v>414</v>
      </c>
      <c r="AH207" s="65">
        <f>+RANK(AG207,$AG$193:$AG$208,1)</f>
        <v>4</v>
      </c>
    </row>
    <row r="208" spans="1:34" x14ac:dyDescent="0.2">
      <c r="A208" s="54"/>
      <c r="B208" s="56"/>
      <c r="C208" s="16"/>
      <c r="D208" s="17" t="s">
        <v>12</v>
      </c>
      <c r="E208" s="18"/>
      <c r="F208" s="35">
        <v>17</v>
      </c>
      <c r="G208" s="36" t="s">
        <v>277</v>
      </c>
      <c r="H208" s="37">
        <v>0</v>
      </c>
      <c r="I208" s="16"/>
      <c r="J208" s="17" t="s">
        <v>12</v>
      </c>
      <c r="K208" s="18"/>
      <c r="L208" s="16"/>
      <c r="M208" s="17" t="s">
        <v>12</v>
      </c>
      <c r="N208" s="18"/>
      <c r="O208" s="41">
        <v>5</v>
      </c>
      <c r="P208" s="42" t="s">
        <v>252</v>
      </c>
      <c r="Q208" s="43">
        <v>6</v>
      </c>
      <c r="R208" s="16"/>
      <c r="S208" s="17" t="s">
        <v>12</v>
      </c>
      <c r="T208" s="18"/>
      <c r="U208" s="16"/>
      <c r="V208" s="17" t="s">
        <v>12</v>
      </c>
      <c r="W208" s="18"/>
      <c r="X208" s="60"/>
      <c r="Y208" s="61"/>
      <c r="Z208" s="62"/>
      <c r="AA208" s="64"/>
      <c r="AB208" s="66"/>
      <c r="AC208" s="66"/>
      <c r="AD208" s="66"/>
      <c r="AE208" s="66"/>
      <c r="AF208" s="66"/>
      <c r="AG208" s="66"/>
      <c r="AH208" s="66"/>
    </row>
    <row r="209" spans="1:34" x14ac:dyDescent="0.2">
      <c r="AA209" s="51">
        <f>SUM(AA193:AA208)</f>
        <v>13</v>
      </c>
      <c r="AB209" s="51">
        <f>SUM(AB193:AB208)</f>
        <v>13</v>
      </c>
      <c r="AC209" s="51">
        <f>SUM(AC193:AC208)</f>
        <v>0</v>
      </c>
      <c r="AD209" s="51"/>
      <c r="AE209" s="51">
        <f t="shared" ref="AE209" si="147">SUM(AE193:AE208)</f>
        <v>163</v>
      </c>
      <c r="AF209" s="51">
        <f t="shared" ref="AF209" si="148">SUM(AF193:AF208)</f>
        <v>163</v>
      </c>
      <c r="AG209" s="44"/>
      <c r="AH209" s="44">
        <f>28-AA209-(AC209/2)</f>
        <v>15</v>
      </c>
    </row>
    <row r="210" spans="1:34" x14ac:dyDescent="0.2">
      <c r="B210" s="5" t="str">
        <f>+データ１!$B$2</f>
        <v>2023/2/25</v>
      </c>
      <c r="C210" s="4" t="str">
        <f>+データ１!$B$4</f>
        <v xml:space="preserve">２０２３年 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34" ht="100" customHeight="1" x14ac:dyDescent="0.2">
      <c r="B211" s="11" t="str">
        <f>+データ１!B28</f>
        <v>スーパーリ－グ 　　                  　　　 第１７回大会  　　　        　Ｌブロック     　　              ２０２３</v>
      </c>
      <c r="C211" s="67" t="str">
        <f>+IF(B212="","",+B212)</f>
        <v>ゼットタイガー</v>
      </c>
      <c r="D211" s="68"/>
      <c r="E211" s="69"/>
      <c r="F211" s="67" t="str">
        <f>+IF(B214="","",+B214)</f>
        <v>新田ファイヤーズ</v>
      </c>
      <c r="G211" s="68"/>
      <c r="H211" s="69"/>
      <c r="I211" s="67" t="str">
        <f>+IF(B216="","",+B216)</f>
        <v>用賀ベアーズ</v>
      </c>
      <c r="J211" s="68"/>
      <c r="K211" s="69"/>
      <c r="L211" s="67" t="str">
        <f>+IF(B218="","",+B218)</f>
        <v>西千タイガース</v>
      </c>
      <c r="M211" s="68"/>
      <c r="N211" s="69"/>
      <c r="O211" s="67" t="str">
        <f>+IF(B220="","",+B220)</f>
        <v>七北クラブ</v>
      </c>
      <c r="P211" s="68"/>
      <c r="Q211" s="69"/>
      <c r="R211" s="67" t="str">
        <f>+IF(B222="","",+B222)</f>
        <v>旗の台クラブ</v>
      </c>
      <c r="S211" s="68"/>
      <c r="T211" s="69"/>
      <c r="U211" s="67" t="str">
        <f>+IF(B224="","",+B224)</f>
        <v>松島ファルコンズ</v>
      </c>
      <c r="V211" s="68"/>
      <c r="W211" s="69"/>
      <c r="X211" s="67" t="str">
        <f>+IF(B226="","",+B226)</f>
        <v>練馬ペガサス</v>
      </c>
      <c r="Y211" s="68"/>
      <c r="Z211" s="69"/>
      <c r="AA211" s="12" t="s">
        <v>0</v>
      </c>
      <c r="AB211" s="8" t="s">
        <v>1</v>
      </c>
      <c r="AC211" s="8" t="s">
        <v>2</v>
      </c>
      <c r="AD211" s="6" t="s">
        <v>6</v>
      </c>
      <c r="AE211" s="7" t="s">
        <v>8</v>
      </c>
      <c r="AF211" s="7" t="s">
        <v>9</v>
      </c>
      <c r="AG211" s="7" t="s">
        <v>33</v>
      </c>
      <c r="AH211" s="6" t="s">
        <v>7</v>
      </c>
    </row>
    <row r="212" spans="1:34" x14ac:dyDescent="0.2">
      <c r="A212" s="54">
        <v>89</v>
      </c>
      <c r="B212" s="55" t="str">
        <f>IF(データ２!B178="","",VLOOKUP(A212,データ２!$A$2:$B$224,2))</f>
        <v>ゼットタイガー</v>
      </c>
      <c r="C212" s="57" t="s">
        <v>11</v>
      </c>
      <c r="D212" s="58"/>
      <c r="E212" s="59"/>
      <c r="F212" s="13" t="s">
        <v>129</v>
      </c>
      <c r="G212" s="14" t="s">
        <v>12</v>
      </c>
      <c r="H212" s="15">
        <v>1</v>
      </c>
      <c r="I212" s="38"/>
      <c r="J212" s="39"/>
      <c r="K212" s="40"/>
      <c r="L212" s="13" t="s">
        <v>129</v>
      </c>
      <c r="M212" s="14" t="s">
        <v>12</v>
      </c>
      <c r="N212" s="15">
        <v>3</v>
      </c>
      <c r="O212" s="32"/>
      <c r="P212" s="33"/>
      <c r="Q212" s="34"/>
      <c r="R212" s="38"/>
      <c r="S212" s="39"/>
      <c r="T212" s="40"/>
      <c r="U212" s="13" t="s">
        <v>129</v>
      </c>
      <c r="V212" s="14" t="s">
        <v>12</v>
      </c>
      <c r="W212" s="15">
        <v>6</v>
      </c>
      <c r="X212" s="13" t="s">
        <v>129</v>
      </c>
      <c r="Y212" s="14" t="s">
        <v>12</v>
      </c>
      <c r="Z212" s="15">
        <v>7</v>
      </c>
      <c r="AA212" s="63">
        <f>COUNTIF(C212:Z213,"○")</f>
        <v>1</v>
      </c>
      <c r="AB212" s="65">
        <f>COUNTIF(C212:Z213,"●")</f>
        <v>2</v>
      </c>
      <c r="AC212" s="65">
        <f>COUNTIF(C212:Z213,"△")</f>
        <v>0</v>
      </c>
      <c r="AD212" s="65">
        <f t="shared" ref="AD212" si="149">+AA212*3+AC212*1</f>
        <v>3</v>
      </c>
      <c r="AE212" s="65">
        <f>+H213+K213+N213+Q213+T213+W213+Z213</f>
        <v>44</v>
      </c>
      <c r="AF212" s="65">
        <f>+F213+I213+L213+O213+R213+U213+X213</f>
        <v>16</v>
      </c>
      <c r="AG212" s="65">
        <f>+RANK(AD212,$AD$212:$AD$227,0)*100+RANK(AE212,$AE$212:$AE$227,1)*10+RANK(AF212,$AF$212:$AF$227,0)</f>
        <v>383</v>
      </c>
      <c r="AH212" s="65">
        <f>+RANK(AG212,$AG$212:$AG$227,1)</f>
        <v>4</v>
      </c>
    </row>
    <row r="213" spans="1:34" x14ac:dyDescent="0.2">
      <c r="A213" s="54"/>
      <c r="B213" s="56"/>
      <c r="C213" s="60"/>
      <c r="D213" s="61"/>
      <c r="E213" s="62"/>
      <c r="F213" s="16"/>
      <c r="G213" s="17" t="s">
        <v>12</v>
      </c>
      <c r="H213" s="18"/>
      <c r="I213" s="41">
        <v>2</v>
      </c>
      <c r="J213" s="42" t="s">
        <v>252</v>
      </c>
      <c r="K213" s="43">
        <v>18</v>
      </c>
      <c r="L213" s="16"/>
      <c r="M213" s="17" t="s">
        <v>12</v>
      </c>
      <c r="N213" s="18"/>
      <c r="O213" s="35">
        <v>12</v>
      </c>
      <c r="P213" s="36" t="s">
        <v>277</v>
      </c>
      <c r="Q213" s="37">
        <v>5</v>
      </c>
      <c r="R213" s="41">
        <v>2</v>
      </c>
      <c r="S213" s="42" t="s">
        <v>252</v>
      </c>
      <c r="T213" s="43">
        <v>21</v>
      </c>
      <c r="U213" s="16"/>
      <c r="V213" s="17" t="s">
        <v>12</v>
      </c>
      <c r="W213" s="18"/>
      <c r="X213" s="16"/>
      <c r="Y213" s="17" t="s">
        <v>12</v>
      </c>
      <c r="Z213" s="18"/>
      <c r="AA213" s="64"/>
      <c r="AB213" s="66"/>
      <c r="AC213" s="66"/>
      <c r="AD213" s="66"/>
      <c r="AE213" s="66"/>
      <c r="AF213" s="66"/>
      <c r="AG213" s="66"/>
      <c r="AH213" s="66"/>
    </row>
    <row r="214" spans="1:34" x14ac:dyDescent="0.2">
      <c r="A214" s="54">
        <v>90</v>
      </c>
      <c r="B214" s="55" t="str">
        <f>IF(データ２!B180="","",VLOOKUP(A214,データ２!$A$2:$B$224,2))</f>
        <v>新田ファイヤーズ</v>
      </c>
      <c r="C214" s="13" t="s">
        <v>129</v>
      </c>
      <c r="D214" s="14" t="s">
        <v>12</v>
      </c>
      <c r="E214" s="15">
        <v>1</v>
      </c>
      <c r="F214" s="57" t="s">
        <v>11</v>
      </c>
      <c r="G214" s="58"/>
      <c r="H214" s="59"/>
      <c r="I214" s="13" t="s">
        <v>129</v>
      </c>
      <c r="J214" s="14" t="s">
        <v>12</v>
      </c>
      <c r="K214" s="15">
        <v>8</v>
      </c>
      <c r="L214" s="13" t="s">
        <v>129</v>
      </c>
      <c r="M214" s="14" t="s">
        <v>12</v>
      </c>
      <c r="N214" s="15">
        <v>9</v>
      </c>
      <c r="O214" s="13" t="s">
        <v>129</v>
      </c>
      <c r="P214" s="14" t="s">
        <v>12</v>
      </c>
      <c r="Q214" s="15">
        <v>10</v>
      </c>
      <c r="R214" s="13" t="s">
        <v>129</v>
      </c>
      <c r="S214" s="14" t="s">
        <v>12</v>
      </c>
      <c r="T214" s="15">
        <v>11</v>
      </c>
      <c r="U214" s="13" t="s">
        <v>129</v>
      </c>
      <c r="V214" s="14" t="s">
        <v>12</v>
      </c>
      <c r="W214" s="15">
        <v>12</v>
      </c>
      <c r="X214" s="13" t="s">
        <v>129</v>
      </c>
      <c r="Y214" s="14" t="s">
        <v>12</v>
      </c>
      <c r="Z214" s="15">
        <v>13</v>
      </c>
      <c r="AA214" s="63">
        <f>COUNTIF(C214:Z215,"○")</f>
        <v>0</v>
      </c>
      <c r="AB214" s="65">
        <f>COUNTIF(C214:Z215,"●")</f>
        <v>0</v>
      </c>
      <c r="AC214" s="65">
        <f>COUNTIF(C214:Z215,"△")</f>
        <v>0</v>
      </c>
      <c r="AD214" s="65">
        <f t="shared" ref="AD214" si="150">+AA214*3+AC214*1</f>
        <v>0</v>
      </c>
      <c r="AE214" s="65">
        <f>+E215+K215+N215+Q215+T215+W215+Z215</f>
        <v>0</v>
      </c>
      <c r="AF214" s="65">
        <f>+C215+I215+L215+O215+R215+U215+X215</f>
        <v>0</v>
      </c>
      <c r="AG214" s="65">
        <f>+RANK(AD214,$AD$212:$AD$227,0)*100+RANK(AE214,$AE$212:$AE$227,1)*10+RANK(AF214,$AF$212:$AF$227,0)</f>
        <v>517</v>
      </c>
      <c r="AH214" s="65">
        <f>+RANK(AG214,$AG$212:$AG$227,1)</f>
        <v>5</v>
      </c>
    </row>
    <row r="215" spans="1:34" x14ac:dyDescent="0.2">
      <c r="A215" s="54"/>
      <c r="B215" s="56"/>
      <c r="C215" s="16"/>
      <c r="D215" s="17" t="s">
        <v>12</v>
      </c>
      <c r="E215" s="18"/>
      <c r="F215" s="60"/>
      <c r="G215" s="61"/>
      <c r="H215" s="62"/>
      <c r="I215" s="16"/>
      <c r="J215" s="17" t="s">
        <v>12</v>
      </c>
      <c r="K215" s="18"/>
      <c r="L215" s="16"/>
      <c r="M215" s="17" t="s">
        <v>12</v>
      </c>
      <c r="N215" s="18"/>
      <c r="O215" s="16"/>
      <c r="P215" s="17" t="s">
        <v>12</v>
      </c>
      <c r="Q215" s="18"/>
      <c r="R215" s="16"/>
      <c r="S215" s="17" t="s">
        <v>12</v>
      </c>
      <c r="T215" s="18"/>
      <c r="U215" s="16"/>
      <c r="V215" s="17" t="s">
        <v>12</v>
      </c>
      <c r="W215" s="18"/>
      <c r="X215" s="16"/>
      <c r="Y215" s="17" t="s">
        <v>12</v>
      </c>
      <c r="Z215" s="18"/>
      <c r="AA215" s="64"/>
      <c r="AB215" s="66"/>
      <c r="AC215" s="66"/>
      <c r="AD215" s="66"/>
      <c r="AE215" s="66"/>
      <c r="AF215" s="66"/>
      <c r="AG215" s="66"/>
      <c r="AH215" s="66"/>
    </row>
    <row r="216" spans="1:34" x14ac:dyDescent="0.2">
      <c r="A216" s="54">
        <v>91</v>
      </c>
      <c r="B216" s="55" t="str">
        <f>IF(データ２!B182="","",VLOOKUP(A216,データ２!$A$2:$B$224,2))</f>
        <v>用賀ベアーズ</v>
      </c>
      <c r="C216" s="32"/>
      <c r="D216" s="33"/>
      <c r="E216" s="34"/>
      <c r="F216" s="13" t="s">
        <v>129</v>
      </c>
      <c r="G216" s="14" t="s">
        <v>12</v>
      </c>
      <c r="H216" s="15">
        <v>8</v>
      </c>
      <c r="I216" s="57" t="s">
        <v>11</v>
      </c>
      <c r="J216" s="58"/>
      <c r="K216" s="59"/>
      <c r="L216" s="32"/>
      <c r="M216" s="33"/>
      <c r="N216" s="34"/>
      <c r="O216" s="13" t="s">
        <v>129</v>
      </c>
      <c r="P216" s="14" t="s">
        <v>12</v>
      </c>
      <c r="Q216" s="15">
        <v>15</v>
      </c>
      <c r="R216" s="13" t="s">
        <v>129</v>
      </c>
      <c r="S216" s="14" t="s">
        <v>12</v>
      </c>
      <c r="T216" s="15">
        <v>16</v>
      </c>
      <c r="U216" s="13" t="s">
        <v>129</v>
      </c>
      <c r="V216" s="14" t="s">
        <v>12</v>
      </c>
      <c r="W216" s="15">
        <v>17</v>
      </c>
      <c r="X216" s="32"/>
      <c r="Y216" s="33"/>
      <c r="Z216" s="34"/>
      <c r="AA216" s="63">
        <f>COUNTIF(C216:Z217,"○")</f>
        <v>3</v>
      </c>
      <c r="AB216" s="65">
        <f>COUNTIF(C216:Z217,"●")</f>
        <v>0</v>
      </c>
      <c r="AC216" s="65">
        <f>COUNTIF(C216:Z217,"△")</f>
        <v>0</v>
      </c>
      <c r="AD216" s="65">
        <f t="shared" ref="AD216" si="151">+AA216*3+AC216*1</f>
        <v>9</v>
      </c>
      <c r="AE216" s="65">
        <f>+E217+H217+N217+Q217+T217+W217+Z217</f>
        <v>3</v>
      </c>
      <c r="AF216" s="65">
        <f>C217+F217+L217+O217+R217+U217+X217</f>
        <v>59</v>
      </c>
      <c r="AG216" s="65">
        <f>+RANK(AD216,$AD$212:$AD$227,0)*100+RANK(AE216,$AE$212:$AE$227,1)*10+RANK(AF216,$AF$212:$AF$227,0)</f>
        <v>222</v>
      </c>
      <c r="AH216" s="65">
        <f>+RANK(AG216,$AG$212:$AG$227,1)</f>
        <v>2</v>
      </c>
    </row>
    <row r="217" spans="1:34" x14ac:dyDescent="0.2">
      <c r="A217" s="54"/>
      <c r="B217" s="56"/>
      <c r="C217" s="35">
        <v>18</v>
      </c>
      <c r="D217" s="36" t="s">
        <v>277</v>
      </c>
      <c r="E217" s="37">
        <v>2</v>
      </c>
      <c r="F217" s="16"/>
      <c r="G217" s="17" t="s">
        <v>12</v>
      </c>
      <c r="H217" s="18"/>
      <c r="I217" s="60"/>
      <c r="J217" s="61"/>
      <c r="K217" s="62"/>
      <c r="L217" s="35">
        <v>21</v>
      </c>
      <c r="M217" s="36" t="s">
        <v>277</v>
      </c>
      <c r="N217" s="37">
        <v>1</v>
      </c>
      <c r="O217" s="16"/>
      <c r="P217" s="17" t="s">
        <v>12</v>
      </c>
      <c r="Q217" s="18"/>
      <c r="R217" s="16"/>
      <c r="S217" s="17" t="s">
        <v>12</v>
      </c>
      <c r="T217" s="18"/>
      <c r="U217" s="16"/>
      <c r="V217" s="17" t="s">
        <v>12</v>
      </c>
      <c r="W217" s="18"/>
      <c r="X217" s="35">
        <v>20</v>
      </c>
      <c r="Y217" s="36" t="s">
        <v>277</v>
      </c>
      <c r="Z217" s="37">
        <v>0</v>
      </c>
      <c r="AA217" s="64"/>
      <c r="AB217" s="66"/>
      <c r="AC217" s="66"/>
      <c r="AD217" s="66"/>
      <c r="AE217" s="66"/>
      <c r="AF217" s="66"/>
      <c r="AG217" s="66"/>
      <c r="AH217" s="66"/>
    </row>
    <row r="218" spans="1:34" x14ac:dyDescent="0.2">
      <c r="A218" s="54">
        <v>92</v>
      </c>
      <c r="B218" s="55" t="str">
        <f>IF(データ２!B184="","",VLOOKUP(A218,データ２!$A$2:$B$224,2))</f>
        <v>西千タイガース</v>
      </c>
      <c r="C218" s="13" t="s">
        <v>129</v>
      </c>
      <c r="D218" s="14" t="s">
        <v>12</v>
      </c>
      <c r="E218" s="15">
        <v>3</v>
      </c>
      <c r="F218" s="13" t="s">
        <v>129</v>
      </c>
      <c r="G218" s="14" t="s">
        <v>12</v>
      </c>
      <c r="H218" s="15">
        <v>9</v>
      </c>
      <c r="I218" s="38"/>
      <c r="J218" s="39"/>
      <c r="K218" s="40"/>
      <c r="L218" s="57" t="s">
        <v>11</v>
      </c>
      <c r="M218" s="58"/>
      <c r="N218" s="59"/>
      <c r="O218" s="13" t="s">
        <v>129</v>
      </c>
      <c r="P218" s="14" t="s">
        <v>12</v>
      </c>
      <c r="Q218" s="15">
        <v>19</v>
      </c>
      <c r="R218" s="13" t="s">
        <v>129</v>
      </c>
      <c r="S218" s="14" t="s">
        <v>12</v>
      </c>
      <c r="T218" s="15">
        <v>20</v>
      </c>
      <c r="U218" s="13" t="s">
        <v>129</v>
      </c>
      <c r="V218" s="14" t="s">
        <v>12</v>
      </c>
      <c r="W218" s="15">
        <v>21</v>
      </c>
      <c r="X218" s="13" t="s">
        <v>129</v>
      </c>
      <c r="Y218" s="14" t="s">
        <v>12</v>
      </c>
      <c r="Z218" s="15">
        <v>22</v>
      </c>
      <c r="AA218" s="63">
        <f>COUNTIF(C218:Z219,"○")</f>
        <v>0</v>
      </c>
      <c r="AB218" s="65">
        <f>COUNTIF(C218:Z219,"●")</f>
        <v>1</v>
      </c>
      <c r="AC218" s="65">
        <f>COUNTIF(C218:Z219,"△")</f>
        <v>0</v>
      </c>
      <c r="AD218" s="65">
        <f t="shared" ref="AD218" si="152">+AA218*3+AC218*1</f>
        <v>0</v>
      </c>
      <c r="AE218" s="65">
        <f>+E219+H219+K219+Q219+T219+W219+Z219</f>
        <v>21</v>
      </c>
      <c r="AF218" s="65">
        <f>C219+F219+I219+O219+R219+U219+X219</f>
        <v>1</v>
      </c>
      <c r="AG218" s="65">
        <f>+RANK(AD218,$AD$212:$AD$227,0)*100+RANK(AE218,$AE$212:$AE$227,1)*10+RANK(AF218,$AF$212:$AF$227,0)</f>
        <v>546</v>
      </c>
      <c r="AH218" s="65">
        <f>+RANK(AG218,$AG$212:$AG$227,1)</f>
        <v>6</v>
      </c>
    </row>
    <row r="219" spans="1:34" x14ac:dyDescent="0.2">
      <c r="A219" s="54"/>
      <c r="B219" s="56"/>
      <c r="C219" s="16"/>
      <c r="D219" s="17" t="s">
        <v>12</v>
      </c>
      <c r="E219" s="18"/>
      <c r="F219" s="16"/>
      <c r="G219" s="17" t="s">
        <v>12</v>
      </c>
      <c r="H219" s="18"/>
      <c r="I219" s="41">
        <v>1</v>
      </c>
      <c r="J219" s="42" t="s">
        <v>252</v>
      </c>
      <c r="K219" s="43">
        <v>21</v>
      </c>
      <c r="L219" s="60"/>
      <c r="M219" s="61"/>
      <c r="N219" s="62"/>
      <c r="O219" s="16"/>
      <c r="P219" s="17" t="s">
        <v>12</v>
      </c>
      <c r="Q219" s="18"/>
      <c r="R219" s="16"/>
      <c r="S219" s="17" t="s">
        <v>12</v>
      </c>
      <c r="T219" s="18"/>
      <c r="U219" s="16"/>
      <c r="V219" s="17" t="s">
        <v>12</v>
      </c>
      <c r="W219" s="18"/>
      <c r="X219" s="16"/>
      <c r="Y219" s="17" t="s">
        <v>12</v>
      </c>
      <c r="Z219" s="18"/>
      <c r="AA219" s="64"/>
      <c r="AB219" s="66"/>
      <c r="AC219" s="66"/>
      <c r="AD219" s="66"/>
      <c r="AE219" s="66"/>
      <c r="AF219" s="66"/>
      <c r="AG219" s="66"/>
      <c r="AH219" s="66"/>
    </row>
    <row r="220" spans="1:34" x14ac:dyDescent="0.2">
      <c r="A220" s="54">
        <v>93</v>
      </c>
      <c r="B220" s="55" t="str">
        <f>IF(データ２!B186="","",VLOOKUP(A220,データ２!$A$2:$B$224,2))</f>
        <v>七北クラブ</v>
      </c>
      <c r="C220" s="38"/>
      <c r="D220" s="39"/>
      <c r="E220" s="40"/>
      <c r="F220" s="13" t="s">
        <v>129</v>
      </c>
      <c r="G220" s="14" t="s">
        <v>12</v>
      </c>
      <c r="H220" s="15">
        <v>10</v>
      </c>
      <c r="I220" s="13" t="s">
        <v>129</v>
      </c>
      <c r="J220" s="14" t="s">
        <v>12</v>
      </c>
      <c r="K220" s="15">
        <v>15</v>
      </c>
      <c r="L220" s="13" t="s">
        <v>129</v>
      </c>
      <c r="M220" s="14" t="s">
        <v>12</v>
      </c>
      <c r="N220" s="15">
        <v>19</v>
      </c>
      <c r="O220" s="57" t="s">
        <v>11</v>
      </c>
      <c r="P220" s="58"/>
      <c r="Q220" s="59"/>
      <c r="R220" s="38"/>
      <c r="S220" s="39"/>
      <c r="T220" s="40"/>
      <c r="U220" s="38"/>
      <c r="V220" s="39"/>
      <c r="W220" s="40"/>
      <c r="X220" s="13" t="s">
        <v>129</v>
      </c>
      <c r="Y220" s="14" t="s">
        <v>12</v>
      </c>
      <c r="Z220" s="15">
        <v>25</v>
      </c>
      <c r="AA220" s="63">
        <f>COUNTIF(C220:Z221,"○")</f>
        <v>0</v>
      </c>
      <c r="AB220" s="65">
        <f>COUNTIF(C220:Z221,"●")</f>
        <v>3</v>
      </c>
      <c r="AC220" s="65">
        <f>COUNTIF(C220:Z221,"△")</f>
        <v>0</v>
      </c>
      <c r="AD220" s="65">
        <f t="shared" ref="AD220" si="153">+AA220*3+AC220*1</f>
        <v>0</v>
      </c>
      <c r="AE220" s="65">
        <f>+E221+H221+K221+N221+T221+W221+Z221</f>
        <v>39</v>
      </c>
      <c r="AF220" s="65">
        <f>C221+F221+I221+L221+R221+U221+X221+AA221</f>
        <v>8</v>
      </c>
      <c r="AG220" s="65">
        <f>+RANK(AD220,$AD$212:$AD$227,0)*100+RANK(AE220,$AE$212:$AE$227,1)*10+RANK(AF220,$AF$212:$AF$227,0)</f>
        <v>575</v>
      </c>
      <c r="AH220" s="65">
        <f>+RANK(AG220,$AG$212:$AG$227,1)</f>
        <v>8</v>
      </c>
    </row>
    <row r="221" spans="1:34" x14ac:dyDescent="0.2">
      <c r="A221" s="54"/>
      <c r="B221" s="56"/>
      <c r="C221" s="41">
        <v>5</v>
      </c>
      <c r="D221" s="42" t="s">
        <v>252</v>
      </c>
      <c r="E221" s="43">
        <v>12</v>
      </c>
      <c r="F221" s="16"/>
      <c r="G221" s="17" t="s">
        <v>12</v>
      </c>
      <c r="H221" s="18"/>
      <c r="I221" s="16"/>
      <c r="J221" s="17" t="s">
        <v>12</v>
      </c>
      <c r="K221" s="18"/>
      <c r="L221" s="16"/>
      <c r="M221" s="17" t="s">
        <v>12</v>
      </c>
      <c r="N221" s="18"/>
      <c r="O221" s="60"/>
      <c r="P221" s="61"/>
      <c r="Q221" s="62"/>
      <c r="R221" s="41">
        <v>2</v>
      </c>
      <c r="S221" s="42" t="s">
        <v>252</v>
      </c>
      <c r="T221" s="43">
        <v>16</v>
      </c>
      <c r="U221" s="41">
        <v>1</v>
      </c>
      <c r="V221" s="42" t="s">
        <v>252</v>
      </c>
      <c r="W221" s="43">
        <v>11</v>
      </c>
      <c r="X221" s="16"/>
      <c r="Y221" s="17" t="s">
        <v>12</v>
      </c>
      <c r="Z221" s="18"/>
      <c r="AA221" s="64"/>
      <c r="AB221" s="66"/>
      <c r="AC221" s="66"/>
      <c r="AD221" s="66"/>
      <c r="AE221" s="66"/>
      <c r="AF221" s="66"/>
      <c r="AG221" s="66"/>
      <c r="AH221" s="66"/>
    </row>
    <row r="222" spans="1:34" x14ac:dyDescent="0.2">
      <c r="A222" s="54">
        <v>94</v>
      </c>
      <c r="B222" s="55" t="str">
        <f>IF(データ２!B188="","",VLOOKUP(A222,データ２!$A$2:$B$224,2))</f>
        <v>旗の台クラブ</v>
      </c>
      <c r="C222" s="32"/>
      <c r="D222" s="33"/>
      <c r="E222" s="34"/>
      <c r="F222" s="13" t="s">
        <v>129</v>
      </c>
      <c r="G222" s="14" t="s">
        <v>12</v>
      </c>
      <c r="H222" s="15">
        <v>11</v>
      </c>
      <c r="I222" s="13" t="s">
        <v>129</v>
      </c>
      <c r="J222" s="14" t="s">
        <v>12</v>
      </c>
      <c r="K222" s="15">
        <v>16</v>
      </c>
      <c r="L222" s="13" t="s">
        <v>129</v>
      </c>
      <c r="M222" s="14" t="s">
        <v>12</v>
      </c>
      <c r="N222" s="15">
        <v>20</v>
      </c>
      <c r="O222" s="32"/>
      <c r="P222" s="33"/>
      <c r="Q222" s="34"/>
      <c r="R222" s="57" t="s">
        <v>11</v>
      </c>
      <c r="S222" s="58"/>
      <c r="T222" s="59"/>
      <c r="U222" s="32"/>
      <c r="V222" s="33"/>
      <c r="W222" s="34"/>
      <c r="X222" s="32"/>
      <c r="Y222" s="33"/>
      <c r="Z222" s="34"/>
      <c r="AA222" s="63">
        <f>COUNTIF(C222:Z223,"○")</f>
        <v>4</v>
      </c>
      <c r="AB222" s="65">
        <f>COUNTIF(C222:Z223,"●")</f>
        <v>0</v>
      </c>
      <c r="AC222" s="65">
        <f>COUNTIF(C222:Z223,"△")</f>
        <v>0</v>
      </c>
      <c r="AD222" s="65">
        <f t="shared" ref="AD222" si="154">+AA222*3+AC222*1</f>
        <v>12</v>
      </c>
      <c r="AE222" s="65">
        <f>+E223+H223+K223+N223+Q223+W223+Z223</f>
        <v>5</v>
      </c>
      <c r="AF222" s="65">
        <f>C223+F223+I223+L223+O223+U223+X223</f>
        <v>78</v>
      </c>
      <c r="AG222" s="65">
        <f>+RANK(AD222,$AD$212:$AD$227,0)*100+RANK(AE222,$AE$212:$AE$227,1)*10+RANK(AF222,$AF$212:$AF$227,0)</f>
        <v>131</v>
      </c>
      <c r="AH222" s="65">
        <f>+RANK(AG222,$AG$212:$AG$227,1)</f>
        <v>1</v>
      </c>
    </row>
    <row r="223" spans="1:34" x14ac:dyDescent="0.2">
      <c r="A223" s="54"/>
      <c r="B223" s="56"/>
      <c r="C223" s="35">
        <v>21</v>
      </c>
      <c r="D223" s="36" t="s">
        <v>277</v>
      </c>
      <c r="E223" s="37">
        <v>2</v>
      </c>
      <c r="F223" s="16"/>
      <c r="G223" s="17" t="s">
        <v>12</v>
      </c>
      <c r="H223" s="18"/>
      <c r="I223" s="16"/>
      <c r="J223" s="17" t="s">
        <v>12</v>
      </c>
      <c r="K223" s="18"/>
      <c r="L223" s="16"/>
      <c r="M223" s="17" t="s">
        <v>12</v>
      </c>
      <c r="N223" s="18"/>
      <c r="O223" s="35">
        <v>16</v>
      </c>
      <c r="P223" s="36" t="s">
        <v>277</v>
      </c>
      <c r="Q223" s="37">
        <v>2</v>
      </c>
      <c r="R223" s="60"/>
      <c r="S223" s="61"/>
      <c r="T223" s="62"/>
      <c r="U223" s="35">
        <v>27</v>
      </c>
      <c r="V223" s="36" t="s">
        <v>277</v>
      </c>
      <c r="W223" s="37">
        <v>1</v>
      </c>
      <c r="X223" s="35">
        <v>14</v>
      </c>
      <c r="Y223" s="36" t="s">
        <v>277</v>
      </c>
      <c r="Z223" s="37">
        <v>0</v>
      </c>
      <c r="AA223" s="64"/>
      <c r="AB223" s="66"/>
      <c r="AC223" s="66"/>
      <c r="AD223" s="66"/>
      <c r="AE223" s="66"/>
      <c r="AF223" s="66"/>
      <c r="AG223" s="66"/>
      <c r="AH223" s="66"/>
    </row>
    <row r="224" spans="1:34" x14ac:dyDescent="0.2">
      <c r="A224" s="54">
        <v>95</v>
      </c>
      <c r="B224" s="55" t="str">
        <f>IF(データ２!B190="","",VLOOKUP(A224,データ２!$A$2:$B$224,2))</f>
        <v>松島ファルコンズ</v>
      </c>
      <c r="C224" s="13" t="s">
        <v>129</v>
      </c>
      <c r="D224" s="14" t="s">
        <v>12</v>
      </c>
      <c r="E224" s="15">
        <v>6</v>
      </c>
      <c r="F224" s="13" t="s">
        <v>129</v>
      </c>
      <c r="G224" s="14" t="s">
        <v>12</v>
      </c>
      <c r="H224" s="15">
        <v>12</v>
      </c>
      <c r="I224" s="13" t="s">
        <v>129</v>
      </c>
      <c r="J224" s="14" t="s">
        <v>12</v>
      </c>
      <c r="K224" s="15">
        <v>17</v>
      </c>
      <c r="L224" s="13" t="s">
        <v>129</v>
      </c>
      <c r="M224" s="14" t="s">
        <v>12</v>
      </c>
      <c r="N224" s="15">
        <v>21</v>
      </c>
      <c r="O224" s="32"/>
      <c r="P224" s="33"/>
      <c r="Q224" s="34"/>
      <c r="R224" s="38"/>
      <c r="S224" s="39"/>
      <c r="T224" s="40"/>
      <c r="U224" s="57" t="s">
        <v>11</v>
      </c>
      <c r="V224" s="58"/>
      <c r="W224" s="59"/>
      <c r="X224" s="13" t="s">
        <v>129</v>
      </c>
      <c r="Y224" s="14" t="s">
        <v>12</v>
      </c>
      <c r="Z224" s="15">
        <v>28</v>
      </c>
      <c r="AA224" s="63">
        <f>COUNTIF(C224:Z225,"○")</f>
        <v>1</v>
      </c>
      <c r="AB224" s="65">
        <f>COUNTIF(C224:Z225,"●")</f>
        <v>1</v>
      </c>
      <c r="AC224" s="65">
        <f>COUNTIF(C224:Z225,"△")</f>
        <v>0</v>
      </c>
      <c r="AD224" s="65">
        <f t="shared" ref="AD224" si="155">+AA224*3+AC224*1</f>
        <v>3</v>
      </c>
      <c r="AE224" s="65">
        <f>+E225+H225+K225+N225+Q225+T225+Z225</f>
        <v>28</v>
      </c>
      <c r="AF224" s="65">
        <f>C225+F225+I225+L225+O225+R225+U225+X225</f>
        <v>12</v>
      </c>
      <c r="AG224" s="65">
        <f>+RANK(AD224,$AD$212:$AD$227,0)*100+RANK(AE224,$AE$212:$AE$227,1)*10+RANK(AF224,$AF$212:$AF$227,0)</f>
        <v>354</v>
      </c>
      <c r="AH224" s="65">
        <f>+RANK(AG224,$AG$212:$AG$227,1)</f>
        <v>3</v>
      </c>
    </row>
    <row r="225" spans="1:34" x14ac:dyDescent="0.2">
      <c r="A225" s="54"/>
      <c r="B225" s="56"/>
      <c r="C225" s="16"/>
      <c r="D225" s="17" t="s">
        <v>12</v>
      </c>
      <c r="E225" s="18"/>
      <c r="F225" s="16"/>
      <c r="G225" s="17" t="s">
        <v>12</v>
      </c>
      <c r="H225" s="18"/>
      <c r="I225" s="16"/>
      <c r="J225" s="17" t="s">
        <v>12</v>
      </c>
      <c r="K225" s="18"/>
      <c r="L225" s="16"/>
      <c r="M225" s="17" t="s">
        <v>12</v>
      </c>
      <c r="N225" s="18"/>
      <c r="O225" s="35">
        <v>11</v>
      </c>
      <c r="P225" s="36" t="s">
        <v>277</v>
      </c>
      <c r="Q225" s="37">
        <v>1</v>
      </c>
      <c r="R225" s="41">
        <v>1</v>
      </c>
      <c r="S225" s="42" t="s">
        <v>252</v>
      </c>
      <c r="T225" s="43">
        <v>27</v>
      </c>
      <c r="U225" s="60"/>
      <c r="V225" s="61"/>
      <c r="W225" s="62"/>
      <c r="X225" s="16"/>
      <c r="Y225" s="17" t="s">
        <v>12</v>
      </c>
      <c r="Z225" s="18"/>
      <c r="AA225" s="64"/>
      <c r="AB225" s="66"/>
      <c r="AC225" s="66"/>
      <c r="AD225" s="66"/>
      <c r="AE225" s="66"/>
      <c r="AF225" s="66"/>
      <c r="AG225" s="66"/>
      <c r="AH225" s="66"/>
    </row>
    <row r="226" spans="1:34" x14ac:dyDescent="0.2">
      <c r="A226" s="54">
        <v>96</v>
      </c>
      <c r="B226" s="55" t="str">
        <f>IF(データ２!B192="","",VLOOKUP(A226,データ２!$A$2:$B$224,2))</f>
        <v>練馬ペガサス</v>
      </c>
      <c r="C226" s="13" t="s">
        <v>129</v>
      </c>
      <c r="D226" s="14" t="s">
        <v>12</v>
      </c>
      <c r="E226" s="15">
        <v>7</v>
      </c>
      <c r="F226" s="13" t="s">
        <v>129</v>
      </c>
      <c r="G226" s="14" t="s">
        <v>12</v>
      </c>
      <c r="H226" s="15">
        <v>13</v>
      </c>
      <c r="I226" s="38"/>
      <c r="J226" s="39"/>
      <c r="K226" s="40"/>
      <c r="L226" s="13" t="s">
        <v>129</v>
      </c>
      <c r="M226" s="14" t="s">
        <v>12</v>
      </c>
      <c r="N226" s="15">
        <v>22</v>
      </c>
      <c r="O226" s="13" t="s">
        <v>129</v>
      </c>
      <c r="P226" s="14" t="s">
        <v>12</v>
      </c>
      <c r="Q226" s="15">
        <v>25</v>
      </c>
      <c r="R226" s="38"/>
      <c r="S226" s="39"/>
      <c r="T226" s="40"/>
      <c r="U226" s="13" t="s">
        <v>129</v>
      </c>
      <c r="V226" s="14" t="s">
        <v>12</v>
      </c>
      <c r="W226" s="15">
        <v>28</v>
      </c>
      <c r="X226" s="57" t="s">
        <v>11</v>
      </c>
      <c r="Y226" s="58"/>
      <c r="Z226" s="59"/>
      <c r="AA226" s="63">
        <f>COUNTIF(C226:Z227,"○")</f>
        <v>0</v>
      </c>
      <c r="AB226" s="65">
        <f>COUNTIF(C226:Z227,"●")</f>
        <v>2</v>
      </c>
      <c r="AC226" s="65">
        <f>COUNTIF(C226:Z227,"△")</f>
        <v>0</v>
      </c>
      <c r="AD226" s="65">
        <f t="shared" ref="AD226" si="156">+AA226*3+AC226*1</f>
        <v>0</v>
      </c>
      <c r="AE226" s="65">
        <f>+E227+H227+K227+N227+Q227+T227+W227</f>
        <v>34</v>
      </c>
      <c r="AF226" s="65">
        <f>C227+F227+I227+L227+O227+R227+U227+X227</f>
        <v>0</v>
      </c>
      <c r="AG226" s="65">
        <f>+RANK(AD226,$AD$212:$AD$227,0)*100+RANK(AE226,$AE$212:$AE$227,1)*10+RANK(AF226,$AF$212:$AF$227,0)</f>
        <v>567</v>
      </c>
      <c r="AH226" s="65">
        <f>+RANK(AG226,$AG$212:$AG$227,1)</f>
        <v>7</v>
      </c>
    </row>
    <row r="227" spans="1:34" x14ac:dyDescent="0.2">
      <c r="A227" s="54"/>
      <c r="B227" s="56"/>
      <c r="C227" s="16"/>
      <c r="D227" s="17" t="s">
        <v>12</v>
      </c>
      <c r="E227" s="18"/>
      <c r="F227" s="16"/>
      <c r="G227" s="17" t="s">
        <v>12</v>
      </c>
      <c r="H227" s="18"/>
      <c r="I227" s="41">
        <v>0</v>
      </c>
      <c r="J227" s="42" t="s">
        <v>252</v>
      </c>
      <c r="K227" s="43">
        <v>20</v>
      </c>
      <c r="L227" s="16"/>
      <c r="M227" s="17" t="s">
        <v>12</v>
      </c>
      <c r="N227" s="18"/>
      <c r="O227" s="16"/>
      <c r="P227" s="17" t="s">
        <v>12</v>
      </c>
      <c r="Q227" s="18"/>
      <c r="R227" s="41">
        <v>0</v>
      </c>
      <c r="S227" s="42" t="s">
        <v>252</v>
      </c>
      <c r="T227" s="43">
        <v>14</v>
      </c>
      <c r="U227" s="16"/>
      <c r="V227" s="17" t="s">
        <v>12</v>
      </c>
      <c r="W227" s="18"/>
      <c r="X227" s="60"/>
      <c r="Y227" s="61"/>
      <c r="Z227" s="62"/>
      <c r="AA227" s="64"/>
      <c r="AB227" s="66"/>
      <c r="AC227" s="66"/>
      <c r="AD227" s="66"/>
      <c r="AE227" s="66"/>
      <c r="AF227" s="66"/>
      <c r="AG227" s="66"/>
      <c r="AH227" s="66"/>
    </row>
    <row r="228" spans="1:34" x14ac:dyDescent="0.2">
      <c r="AA228" s="51">
        <f>SUM(AA212:AA227)</f>
        <v>9</v>
      </c>
      <c r="AB228" s="51">
        <f>SUM(AB212:AB227)</f>
        <v>9</v>
      </c>
      <c r="AC228" s="51">
        <f>SUM(AC212:AC227)</f>
        <v>0</v>
      </c>
      <c r="AD228" s="51"/>
      <c r="AE228" s="51">
        <f t="shared" ref="AE228" si="157">SUM(AE212:AE227)</f>
        <v>174</v>
      </c>
      <c r="AF228" s="51">
        <f t="shared" ref="AF228" si="158">SUM(AF212:AF227)</f>
        <v>174</v>
      </c>
      <c r="AG228" s="44"/>
      <c r="AH228" s="44">
        <f>28-AA228-(AC228/2)</f>
        <v>19</v>
      </c>
    </row>
    <row r="229" spans="1:34" x14ac:dyDescent="0.2">
      <c r="B229" s="5" t="str">
        <f>+データ１!$B$2</f>
        <v>2023/2/25</v>
      </c>
      <c r="C229" s="4" t="str">
        <f>+データ１!$B$4</f>
        <v xml:space="preserve">２０２３年 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34" ht="100" customHeight="1" x14ac:dyDescent="0.2">
      <c r="B230" s="11" t="str">
        <f>+データ１!B30</f>
        <v>スーパーリ－グ 　　                  　　　 第１７回大会  　　　        　Ｍブロック     　　              ２０２３</v>
      </c>
      <c r="C230" s="67" t="str">
        <f>+IF(B231="","",+B231)</f>
        <v>西田野球クラブ</v>
      </c>
      <c r="D230" s="68"/>
      <c r="E230" s="69"/>
      <c r="F230" s="67" t="str">
        <f>+IF(B233="","",+B233)</f>
        <v>落一アポロ</v>
      </c>
      <c r="G230" s="68"/>
      <c r="H230" s="69"/>
      <c r="I230" s="67" t="str">
        <f>+IF(B235="","",+B235)</f>
        <v>ナインスターズ</v>
      </c>
      <c r="J230" s="68"/>
      <c r="K230" s="69"/>
      <c r="L230" s="67" t="str">
        <f>+IF(B237="","",+B237)</f>
        <v>マッハブレーブス</v>
      </c>
      <c r="M230" s="68"/>
      <c r="N230" s="69"/>
      <c r="O230" s="67" t="str">
        <f>+IF(B239="","",+B239)</f>
        <v>東王ジュニア</v>
      </c>
      <c r="P230" s="68"/>
      <c r="Q230" s="69"/>
      <c r="R230" s="67" t="str">
        <f>+IF(B241="","",+B241)</f>
        <v>高輪台ファイターズ</v>
      </c>
      <c r="S230" s="68"/>
      <c r="T230" s="69"/>
      <c r="U230" s="67" t="str">
        <f>+IF(B243="","",+B243)</f>
        <v>しらさぎ</v>
      </c>
      <c r="V230" s="68"/>
      <c r="W230" s="69"/>
      <c r="X230" s="67" t="str">
        <f>+IF(B245="","",+B245)</f>
        <v>東山エイターズ</v>
      </c>
      <c r="Y230" s="68"/>
      <c r="Z230" s="69"/>
      <c r="AA230" s="12" t="s">
        <v>0</v>
      </c>
      <c r="AB230" s="8" t="s">
        <v>1</v>
      </c>
      <c r="AC230" s="8" t="s">
        <v>2</v>
      </c>
      <c r="AD230" s="6" t="s">
        <v>6</v>
      </c>
      <c r="AE230" s="7" t="s">
        <v>8</v>
      </c>
      <c r="AF230" s="7" t="s">
        <v>9</v>
      </c>
      <c r="AG230" s="7" t="s">
        <v>33</v>
      </c>
      <c r="AH230" s="6" t="s">
        <v>7</v>
      </c>
    </row>
    <row r="231" spans="1:34" x14ac:dyDescent="0.2">
      <c r="A231" s="54">
        <v>97</v>
      </c>
      <c r="B231" s="55" t="str">
        <f>IF(データ２!B194="","",VLOOKUP(A231,データ２!$A$2:$B$224,2))</f>
        <v>西田野球クラブ</v>
      </c>
      <c r="C231" s="57" t="s">
        <v>11</v>
      </c>
      <c r="D231" s="58"/>
      <c r="E231" s="59"/>
      <c r="F231" s="32"/>
      <c r="G231" s="33"/>
      <c r="H231" s="34"/>
      <c r="I231" s="38"/>
      <c r="J231" s="39"/>
      <c r="K231" s="40"/>
      <c r="L231" s="13" t="s">
        <v>130</v>
      </c>
      <c r="M231" s="14" t="s">
        <v>12</v>
      </c>
      <c r="N231" s="15">
        <v>3</v>
      </c>
      <c r="O231" s="13" t="s">
        <v>130</v>
      </c>
      <c r="P231" s="14" t="s">
        <v>12</v>
      </c>
      <c r="Q231" s="15">
        <v>4</v>
      </c>
      <c r="R231" s="13" t="s">
        <v>130</v>
      </c>
      <c r="S231" s="14" t="s">
        <v>12</v>
      </c>
      <c r="T231" s="15">
        <v>5</v>
      </c>
      <c r="U231" s="38"/>
      <c r="V231" s="39"/>
      <c r="W231" s="40"/>
      <c r="X231" s="38"/>
      <c r="Y231" s="39"/>
      <c r="Z231" s="40"/>
      <c r="AA231" s="63">
        <f>COUNTIF(C231:Z232,"○")</f>
        <v>1</v>
      </c>
      <c r="AB231" s="65">
        <f>COUNTIF(C231:Z232,"●")</f>
        <v>3</v>
      </c>
      <c r="AC231" s="65">
        <f>COUNTIF(C231:Z232,"△")</f>
        <v>0</v>
      </c>
      <c r="AD231" s="65">
        <f t="shared" ref="AD231" si="159">+AA231*3+AC231*1</f>
        <v>3</v>
      </c>
      <c r="AE231" s="65">
        <f>+H232+K232+N232+Q232+T232+W232+Z232</f>
        <v>17</v>
      </c>
      <c r="AF231" s="65">
        <f>+F232+I232+L232+O232+R232+U232+X232</f>
        <v>19</v>
      </c>
      <c r="AG231" s="65">
        <f>+RANK(AD231,$AD$231:$AD$246,0)*100+RANK(AE231,$AE$231:$AE$246,1)*10+RANK(AF231,$AF$231:$AF$246,0)</f>
        <v>462</v>
      </c>
      <c r="AH231" s="65">
        <f>+RANK(AG231,$AG$231:$AG$246,1)</f>
        <v>4</v>
      </c>
    </row>
    <row r="232" spans="1:34" x14ac:dyDescent="0.2">
      <c r="A232" s="54"/>
      <c r="B232" s="56"/>
      <c r="C232" s="60"/>
      <c r="D232" s="61"/>
      <c r="E232" s="62"/>
      <c r="F232" s="35">
        <v>10</v>
      </c>
      <c r="G232" s="36" t="s">
        <v>277</v>
      </c>
      <c r="H232" s="37">
        <v>1</v>
      </c>
      <c r="I232" s="41">
        <v>0</v>
      </c>
      <c r="J232" s="42" t="s">
        <v>252</v>
      </c>
      <c r="K232" s="43">
        <v>2</v>
      </c>
      <c r="L232" s="16"/>
      <c r="M232" s="17" t="s">
        <v>12</v>
      </c>
      <c r="N232" s="18"/>
      <c r="O232" s="16"/>
      <c r="P232" s="17" t="s">
        <v>12</v>
      </c>
      <c r="Q232" s="18"/>
      <c r="R232" s="16"/>
      <c r="S232" s="17" t="s">
        <v>12</v>
      </c>
      <c r="T232" s="18"/>
      <c r="U232" s="41">
        <v>9</v>
      </c>
      <c r="V232" s="42" t="s">
        <v>252</v>
      </c>
      <c r="W232" s="43">
        <v>10</v>
      </c>
      <c r="X232" s="41">
        <v>0</v>
      </c>
      <c r="Y232" s="42" t="s">
        <v>252</v>
      </c>
      <c r="Z232" s="43">
        <v>4</v>
      </c>
      <c r="AA232" s="64"/>
      <c r="AB232" s="66"/>
      <c r="AC232" s="66"/>
      <c r="AD232" s="66"/>
      <c r="AE232" s="66"/>
      <c r="AF232" s="66"/>
      <c r="AG232" s="66"/>
      <c r="AH232" s="66"/>
    </row>
    <row r="233" spans="1:34" x14ac:dyDescent="0.2">
      <c r="A233" s="54">
        <v>98</v>
      </c>
      <c r="B233" s="55" t="str">
        <f>IF(データ２!B196="","",VLOOKUP(A233,データ２!$A$2:$B$224,2))</f>
        <v>落一アポロ</v>
      </c>
      <c r="C233" s="38"/>
      <c r="D233" s="39"/>
      <c r="E233" s="40"/>
      <c r="F233" s="57" t="s">
        <v>11</v>
      </c>
      <c r="G233" s="58"/>
      <c r="H233" s="59"/>
      <c r="I233" s="13" t="s">
        <v>130</v>
      </c>
      <c r="J233" s="14" t="s">
        <v>12</v>
      </c>
      <c r="K233" s="15">
        <v>8</v>
      </c>
      <c r="L233" s="13" t="s">
        <v>130</v>
      </c>
      <c r="M233" s="14" t="s">
        <v>12</v>
      </c>
      <c r="N233" s="15">
        <v>9</v>
      </c>
      <c r="O233" s="13" t="s">
        <v>130</v>
      </c>
      <c r="P233" s="14" t="s">
        <v>12</v>
      </c>
      <c r="Q233" s="15">
        <v>10</v>
      </c>
      <c r="R233" s="13" t="s">
        <v>130</v>
      </c>
      <c r="S233" s="14" t="s">
        <v>12</v>
      </c>
      <c r="T233" s="15">
        <v>11</v>
      </c>
      <c r="U233" s="13" t="s">
        <v>130</v>
      </c>
      <c r="V233" s="14" t="s">
        <v>12</v>
      </c>
      <c r="W233" s="15">
        <v>12</v>
      </c>
      <c r="X233" s="38"/>
      <c r="Y233" s="39"/>
      <c r="Z233" s="40"/>
      <c r="AA233" s="63">
        <f>COUNTIF(C233:Z234,"○")</f>
        <v>0</v>
      </c>
      <c r="AB233" s="65">
        <f>COUNTIF(C233:Z234,"●")</f>
        <v>2</v>
      </c>
      <c r="AC233" s="65">
        <f>COUNTIF(C233:Z234,"△")</f>
        <v>0</v>
      </c>
      <c r="AD233" s="65">
        <f t="shared" ref="AD233" si="160">+AA233*3+AC233*1</f>
        <v>0</v>
      </c>
      <c r="AE233" s="65">
        <f>+E234+K234+N234+Q234+T234+W234+Z234</f>
        <v>21</v>
      </c>
      <c r="AF233" s="65">
        <f>+C234+I234+L234+O234+R234+U234+X234</f>
        <v>2</v>
      </c>
      <c r="AG233" s="65">
        <f>+RANK(AD233,$AD$231:$AD$246,0)*100+RANK(AE233,$AE$231:$AE$246,1)*10+RANK(AF233,$AF$231:$AF$246,0)</f>
        <v>677</v>
      </c>
      <c r="AH233" s="65">
        <f>+RANK(AG233,$AG$231:$AG$246,1)</f>
        <v>8</v>
      </c>
    </row>
    <row r="234" spans="1:34" x14ac:dyDescent="0.2">
      <c r="A234" s="54"/>
      <c r="B234" s="56"/>
      <c r="C234" s="41">
        <v>1</v>
      </c>
      <c r="D234" s="42" t="s">
        <v>252</v>
      </c>
      <c r="E234" s="43">
        <v>10</v>
      </c>
      <c r="F234" s="60"/>
      <c r="G234" s="61"/>
      <c r="H234" s="62"/>
      <c r="I234" s="16"/>
      <c r="J234" s="17" t="s">
        <v>12</v>
      </c>
      <c r="K234" s="18"/>
      <c r="L234" s="16"/>
      <c r="M234" s="17" t="s">
        <v>12</v>
      </c>
      <c r="N234" s="18"/>
      <c r="O234" s="16"/>
      <c r="P234" s="17" t="s">
        <v>12</v>
      </c>
      <c r="Q234" s="18"/>
      <c r="R234" s="16"/>
      <c r="S234" s="17" t="s">
        <v>12</v>
      </c>
      <c r="T234" s="18"/>
      <c r="U234" s="16"/>
      <c r="V234" s="17" t="s">
        <v>12</v>
      </c>
      <c r="W234" s="18"/>
      <c r="X234" s="41">
        <v>1</v>
      </c>
      <c r="Y234" s="42" t="s">
        <v>252</v>
      </c>
      <c r="Z234" s="43">
        <v>11</v>
      </c>
      <c r="AA234" s="64"/>
      <c r="AB234" s="66"/>
      <c r="AC234" s="66"/>
      <c r="AD234" s="66"/>
      <c r="AE234" s="66"/>
      <c r="AF234" s="66"/>
      <c r="AG234" s="66"/>
      <c r="AH234" s="66"/>
    </row>
    <row r="235" spans="1:34" x14ac:dyDescent="0.2">
      <c r="A235" s="54">
        <v>99</v>
      </c>
      <c r="B235" s="55" t="str">
        <f>IF(データ２!B198="","",VLOOKUP(A235,データ２!$A$2:$B$224,2))</f>
        <v>ナインスターズ</v>
      </c>
      <c r="C235" s="32"/>
      <c r="D235" s="33"/>
      <c r="E235" s="34"/>
      <c r="F235" s="13" t="s">
        <v>130</v>
      </c>
      <c r="G235" s="14" t="s">
        <v>12</v>
      </c>
      <c r="H235" s="15">
        <v>8</v>
      </c>
      <c r="I235" s="57" t="s">
        <v>11</v>
      </c>
      <c r="J235" s="58"/>
      <c r="K235" s="59"/>
      <c r="L235" s="13" t="s">
        <v>130</v>
      </c>
      <c r="M235" s="14" t="s">
        <v>12</v>
      </c>
      <c r="N235" s="15">
        <v>14</v>
      </c>
      <c r="O235" s="38"/>
      <c r="P235" s="39"/>
      <c r="Q235" s="40"/>
      <c r="R235" s="13" t="s">
        <v>130</v>
      </c>
      <c r="S235" s="14" t="s">
        <v>12</v>
      </c>
      <c r="T235" s="15">
        <v>16</v>
      </c>
      <c r="U235" s="32"/>
      <c r="V235" s="33"/>
      <c r="W235" s="34"/>
      <c r="X235" s="13" t="s">
        <v>130</v>
      </c>
      <c r="Y235" s="14" t="s">
        <v>12</v>
      </c>
      <c r="Z235" s="15">
        <v>18</v>
      </c>
      <c r="AA235" s="63">
        <f>COUNTIF(C235:Z236,"○")</f>
        <v>2</v>
      </c>
      <c r="AB235" s="65">
        <f>COUNTIF(C235:Z236,"●")</f>
        <v>1</v>
      </c>
      <c r="AC235" s="65">
        <f>COUNTIF(C235:Z236,"△")</f>
        <v>0</v>
      </c>
      <c r="AD235" s="65">
        <f t="shared" ref="AD235" si="161">+AA235*3+AC235*1</f>
        <v>6</v>
      </c>
      <c r="AE235" s="65">
        <f>+E236+H236+N236+Q236+T236+W236+Z236</f>
        <v>14</v>
      </c>
      <c r="AF235" s="65">
        <f>C236+F236+L236+O236+R236+U236+X236</f>
        <v>16</v>
      </c>
      <c r="AG235" s="65">
        <f>+RANK(AD235,$AD$231:$AD$246,0)*100+RANK(AE235,$AE$231:$AE$246,1)*10+RANK(AF235,$AF$231:$AF$246,0)</f>
        <v>244</v>
      </c>
      <c r="AH235" s="65">
        <f>+RANK(AG235,$AG$231:$AG$246,1)</f>
        <v>3</v>
      </c>
    </row>
    <row r="236" spans="1:34" x14ac:dyDescent="0.2">
      <c r="A236" s="54"/>
      <c r="B236" s="56"/>
      <c r="C236" s="35">
        <v>2</v>
      </c>
      <c r="D236" s="36" t="s">
        <v>277</v>
      </c>
      <c r="E236" s="37">
        <v>0</v>
      </c>
      <c r="F236" s="16"/>
      <c r="G236" s="17" t="s">
        <v>12</v>
      </c>
      <c r="H236" s="18"/>
      <c r="I236" s="60"/>
      <c r="J236" s="61"/>
      <c r="K236" s="62"/>
      <c r="L236" s="16"/>
      <c r="M236" s="17" t="s">
        <v>12</v>
      </c>
      <c r="N236" s="18"/>
      <c r="O236" s="41">
        <v>2</v>
      </c>
      <c r="P236" s="42" t="s">
        <v>252</v>
      </c>
      <c r="Q236" s="43">
        <v>9</v>
      </c>
      <c r="R236" s="16"/>
      <c r="S236" s="17" t="s">
        <v>12</v>
      </c>
      <c r="T236" s="18"/>
      <c r="U236" s="35">
        <v>12</v>
      </c>
      <c r="V236" s="36" t="s">
        <v>277</v>
      </c>
      <c r="W236" s="37">
        <v>5</v>
      </c>
      <c r="X236" s="16"/>
      <c r="Y236" s="17" t="s">
        <v>12</v>
      </c>
      <c r="Z236" s="18"/>
      <c r="AA236" s="64"/>
      <c r="AB236" s="66"/>
      <c r="AC236" s="66"/>
      <c r="AD236" s="66"/>
      <c r="AE236" s="66"/>
      <c r="AF236" s="66"/>
      <c r="AG236" s="66"/>
      <c r="AH236" s="66"/>
    </row>
    <row r="237" spans="1:34" x14ac:dyDescent="0.2">
      <c r="A237" s="54">
        <v>100</v>
      </c>
      <c r="B237" s="55" t="str">
        <f>IF(データ２!B200="","",VLOOKUP(A237,データ２!$A$2:$B$224,2))</f>
        <v>マッハブレーブス</v>
      </c>
      <c r="C237" s="13" t="s">
        <v>130</v>
      </c>
      <c r="D237" s="14" t="s">
        <v>12</v>
      </c>
      <c r="E237" s="15">
        <v>3</v>
      </c>
      <c r="F237" s="13" t="s">
        <v>130</v>
      </c>
      <c r="G237" s="14" t="s">
        <v>12</v>
      </c>
      <c r="H237" s="15">
        <v>9</v>
      </c>
      <c r="I237" s="13" t="s">
        <v>130</v>
      </c>
      <c r="J237" s="14" t="s">
        <v>12</v>
      </c>
      <c r="K237" s="15">
        <v>14</v>
      </c>
      <c r="L237" s="57" t="s">
        <v>11</v>
      </c>
      <c r="M237" s="58"/>
      <c r="N237" s="59"/>
      <c r="O237" s="13" t="s">
        <v>130</v>
      </c>
      <c r="P237" s="14" t="s">
        <v>12</v>
      </c>
      <c r="Q237" s="15">
        <v>19</v>
      </c>
      <c r="R237" s="13" t="s">
        <v>130</v>
      </c>
      <c r="S237" s="14" t="s">
        <v>12</v>
      </c>
      <c r="T237" s="15">
        <v>20</v>
      </c>
      <c r="U237" s="13" t="s">
        <v>130</v>
      </c>
      <c r="V237" s="14" t="s">
        <v>12</v>
      </c>
      <c r="W237" s="15">
        <v>21</v>
      </c>
      <c r="X237" s="13" t="s">
        <v>130</v>
      </c>
      <c r="Y237" s="14" t="s">
        <v>12</v>
      </c>
      <c r="Z237" s="15">
        <v>22</v>
      </c>
      <c r="AA237" s="63">
        <f>COUNTIF(C237:Z238,"○")</f>
        <v>0</v>
      </c>
      <c r="AB237" s="65">
        <f>COUNTIF(C237:Z238,"●")</f>
        <v>0</v>
      </c>
      <c r="AC237" s="65">
        <f>COUNTIF(C237:Z238,"△")</f>
        <v>0</v>
      </c>
      <c r="AD237" s="65">
        <f t="shared" ref="AD237" si="162">+AA237*3+AC237*1</f>
        <v>0</v>
      </c>
      <c r="AE237" s="65">
        <f>+E238+H238+K238+Q238+T238+W238+Z238</f>
        <v>0</v>
      </c>
      <c r="AF237" s="65">
        <f>C238+F238+I238+O238+R238+U238+X238</f>
        <v>0</v>
      </c>
      <c r="AG237" s="65">
        <f>+RANK(AD237,$AD$231:$AD$246,0)*100+RANK(AE237,$AE$231:$AE$246,1)*10+RANK(AF237,$AF$231:$AF$246,0)</f>
        <v>618</v>
      </c>
      <c r="AH237" s="65">
        <f>+RANK(AG237,$AG$231:$AG$246,1)</f>
        <v>6</v>
      </c>
    </row>
    <row r="238" spans="1:34" x14ac:dyDescent="0.2">
      <c r="A238" s="54"/>
      <c r="B238" s="56"/>
      <c r="C238" s="16"/>
      <c r="D238" s="17" t="s">
        <v>12</v>
      </c>
      <c r="E238" s="18"/>
      <c r="F238" s="16"/>
      <c r="G238" s="17" t="s">
        <v>12</v>
      </c>
      <c r="H238" s="18"/>
      <c r="I238" s="16"/>
      <c r="J238" s="17" t="s">
        <v>12</v>
      </c>
      <c r="K238" s="18"/>
      <c r="L238" s="60"/>
      <c r="M238" s="61"/>
      <c r="N238" s="62"/>
      <c r="O238" s="16"/>
      <c r="P238" s="17" t="s">
        <v>12</v>
      </c>
      <c r="Q238" s="18"/>
      <c r="R238" s="16"/>
      <c r="S238" s="17" t="s">
        <v>12</v>
      </c>
      <c r="T238" s="18"/>
      <c r="U238" s="16"/>
      <c r="V238" s="17" t="s">
        <v>12</v>
      </c>
      <c r="W238" s="18"/>
      <c r="X238" s="16"/>
      <c r="Y238" s="17" t="s">
        <v>12</v>
      </c>
      <c r="Z238" s="18"/>
      <c r="AA238" s="64"/>
      <c r="AB238" s="66"/>
      <c r="AC238" s="66"/>
      <c r="AD238" s="66"/>
      <c r="AE238" s="66"/>
      <c r="AF238" s="66"/>
      <c r="AG238" s="66"/>
      <c r="AH238" s="66"/>
    </row>
    <row r="239" spans="1:34" x14ac:dyDescent="0.2">
      <c r="A239" s="54">
        <v>101</v>
      </c>
      <c r="B239" s="55" t="str">
        <f>IF(データ２!B202="","",VLOOKUP(A239,データ２!$A$2:$B$224,2))</f>
        <v>東王ジュニア</v>
      </c>
      <c r="C239" s="13" t="s">
        <v>130</v>
      </c>
      <c r="D239" s="14" t="s">
        <v>12</v>
      </c>
      <c r="E239" s="15">
        <v>4</v>
      </c>
      <c r="F239" s="13" t="s">
        <v>130</v>
      </c>
      <c r="G239" s="14" t="s">
        <v>12</v>
      </c>
      <c r="H239" s="15">
        <v>10</v>
      </c>
      <c r="I239" s="32"/>
      <c r="J239" s="33"/>
      <c r="K239" s="34"/>
      <c r="L239" s="13" t="s">
        <v>130</v>
      </c>
      <c r="M239" s="14" t="s">
        <v>12</v>
      </c>
      <c r="N239" s="15">
        <v>19</v>
      </c>
      <c r="O239" s="57" t="s">
        <v>11</v>
      </c>
      <c r="P239" s="58"/>
      <c r="Q239" s="59"/>
      <c r="R239" s="32"/>
      <c r="S239" s="33"/>
      <c r="T239" s="34"/>
      <c r="U239" s="13" t="s">
        <v>130</v>
      </c>
      <c r="V239" s="14" t="s">
        <v>12</v>
      </c>
      <c r="W239" s="15">
        <v>24</v>
      </c>
      <c r="X239" s="32"/>
      <c r="Y239" s="33"/>
      <c r="Z239" s="34"/>
      <c r="AA239" s="63">
        <f>COUNTIF(C239:Z240,"○")</f>
        <v>3</v>
      </c>
      <c r="AB239" s="65">
        <f>COUNTIF(C239:Z240,"●")</f>
        <v>0</v>
      </c>
      <c r="AC239" s="65">
        <f>COUNTIF(C239:Z240,"△")</f>
        <v>0</v>
      </c>
      <c r="AD239" s="65">
        <f t="shared" ref="AD239" si="163">+AA239*3+AC239*1</f>
        <v>9</v>
      </c>
      <c r="AE239" s="65">
        <f>+E240+H240+K240+N240+T240+W240+Z240</f>
        <v>11</v>
      </c>
      <c r="AF239" s="65">
        <f>C240+F240+I240+L240+R240+U240+X240+AA240</f>
        <v>29</v>
      </c>
      <c r="AG239" s="65">
        <f>+RANK(AD239,$AD$231:$AD$246,0)*100+RANK(AE239,$AE$231:$AE$246,1)*10+RANK(AF239,$AF$231:$AF$246,0)</f>
        <v>131</v>
      </c>
      <c r="AH239" s="65">
        <f>+RANK(AG239,$AG$231:$AG$246,1)</f>
        <v>1</v>
      </c>
    </row>
    <row r="240" spans="1:34" x14ac:dyDescent="0.2">
      <c r="A240" s="54"/>
      <c r="B240" s="56"/>
      <c r="C240" s="16"/>
      <c r="D240" s="17" t="s">
        <v>12</v>
      </c>
      <c r="E240" s="18"/>
      <c r="F240" s="16"/>
      <c r="G240" s="17" t="s">
        <v>12</v>
      </c>
      <c r="H240" s="18"/>
      <c r="I240" s="35">
        <v>9</v>
      </c>
      <c r="J240" s="36" t="s">
        <v>277</v>
      </c>
      <c r="K240" s="37">
        <v>2</v>
      </c>
      <c r="L240" s="16"/>
      <c r="M240" s="17" t="s">
        <v>12</v>
      </c>
      <c r="N240" s="18"/>
      <c r="O240" s="60"/>
      <c r="P240" s="61"/>
      <c r="Q240" s="62"/>
      <c r="R240" s="35">
        <v>7</v>
      </c>
      <c r="S240" s="36" t="s">
        <v>277</v>
      </c>
      <c r="T240" s="37">
        <v>6</v>
      </c>
      <c r="U240" s="16"/>
      <c r="V240" s="17" t="s">
        <v>12</v>
      </c>
      <c r="W240" s="18"/>
      <c r="X240" s="35">
        <v>13</v>
      </c>
      <c r="Y240" s="36" t="s">
        <v>277</v>
      </c>
      <c r="Z240" s="37">
        <v>3</v>
      </c>
      <c r="AA240" s="64"/>
      <c r="AB240" s="66"/>
      <c r="AC240" s="66"/>
      <c r="AD240" s="66"/>
      <c r="AE240" s="66"/>
      <c r="AF240" s="66"/>
      <c r="AG240" s="66"/>
      <c r="AH240" s="66"/>
    </row>
    <row r="241" spans="1:34" x14ac:dyDescent="0.2">
      <c r="A241" s="54">
        <v>102</v>
      </c>
      <c r="B241" s="55" t="str">
        <f>IF(データ２!B204="","",VLOOKUP(A241,データ２!$A$2:$B$224,2))</f>
        <v>高輪台ファイターズ</v>
      </c>
      <c r="C241" s="13" t="s">
        <v>130</v>
      </c>
      <c r="D241" s="14" t="s">
        <v>12</v>
      </c>
      <c r="E241" s="15">
        <v>5</v>
      </c>
      <c r="F241" s="13" t="s">
        <v>130</v>
      </c>
      <c r="G241" s="14" t="s">
        <v>12</v>
      </c>
      <c r="H241" s="15">
        <v>11</v>
      </c>
      <c r="I241" s="13" t="s">
        <v>130</v>
      </c>
      <c r="J241" s="14" t="s">
        <v>12</v>
      </c>
      <c r="K241" s="15">
        <v>16</v>
      </c>
      <c r="L241" s="13" t="s">
        <v>130</v>
      </c>
      <c r="M241" s="14" t="s">
        <v>12</v>
      </c>
      <c r="N241" s="15">
        <v>20</v>
      </c>
      <c r="O241" s="38"/>
      <c r="P241" s="39"/>
      <c r="Q241" s="40"/>
      <c r="R241" s="57" t="s">
        <v>11</v>
      </c>
      <c r="S241" s="58"/>
      <c r="T241" s="59"/>
      <c r="U241" s="13" t="s">
        <v>130</v>
      </c>
      <c r="V241" s="14" t="s">
        <v>12</v>
      </c>
      <c r="W241" s="15">
        <v>26</v>
      </c>
      <c r="X241" s="13" t="s">
        <v>130</v>
      </c>
      <c r="Y241" s="14" t="s">
        <v>12</v>
      </c>
      <c r="Z241" s="15">
        <v>27</v>
      </c>
      <c r="AA241" s="63">
        <f>COUNTIF(C241:Z242,"○")</f>
        <v>0</v>
      </c>
      <c r="AB241" s="65">
        <f>COUNTIF(C241:Z242,"●")</f>
        <v>1</v>
      </c>
      <c r="AC241" s="65">
        <f>COUNTIF(C241:Z242,"△")</f>
        <v>0</v>
      </c>
      <c r="AD241" s="65">
        <f t="shared" ref="AD241" si="164">+AA241*3+AC241*1</f>
        <v>0</v>
      </c>
      <c r="AE241" s="65">
        <f>+E242+H242+K242+N242+Q242+W242+Z242</f>
        <v>7</v>
      </c>
      <c r="AF241" s="65">
        <f>C242+F242+I242+L242+O242+U242+X242</f>
        <v>6</v>
      </c>
      <c r="AG241" s="65">
        <f>+RANK(AD241,$AD$231:$AD$246,0)*100+RANK(AE241,$AE$231:$AE$246,1)*10+RANK(AF241,$AF$231:$AF$246,0)</f>
        <v>626</v>
      </c>
      <c r="AH241" s="65">
        <f>+RANK(AG241,$AG$231:$AG$246,1)</f>
        <v>7</v>
      </c>
    </row>
    <row r="242" spans="1:34" x14ac:dyDescent="0.2">
      <c r="A242" s="54"/>
      <c r="B242" s="56"/>
      <c r="C242" s="16"/>
      <c r="D242" s="17" t="s">
        <v>12</v>
      </c>
      <c r="E242" s="18"/>
      <c r="F242" s="16"/>
      <c r="G242" s="17" t="s">
        <v>12</v>
      </c>
      <c r="H242" s="18"/>
      <c r="I242" s="16"/>
      <c r="J242" s="17" t="s">
        <v>12</v>
      </c>
      <c r="K242" s="18"/>
      <c r="L242" s="16"/>
      <c r="M242" s="17" t="s">
        <v>12</v>
      </c>
      <c r="N242" s="18"/>
      <c r="O242" s="41">
        <v>6</v>
      </c>
      <c r="P242" s="42" t="s">
        <v>252</v>
      </c>
      <c r="Q242" s="43">
        <v>7</v>
      </c>
      <c r="R242" s="60"/>
      <c r="S242" s="61"/>
      <c r="T242" s="62"/>
      <c r="U242" s="16"/>
      <c r="V242" s="17" t="s">
        <v>12</v>
      </c>
      <c r="W242" s="18"/>
      <c r="X242" s="16"/>
      <c r="Y242" s="17" t="s">
        <v>12</v>
      </c>
      <c r="Z242" s="18"/>
      <c r="AA242" s="64"/>
      <c r="AB242" s="66"/>
      <c r="AC242" s="66"/>
      <c r="AD242" s="66"/>
      <c r="AE242" s="66"/>
      <c r="AF242" s="66"/>
      <c r="AG242" s="66"/>
      <c r="AH242" s="66"/>
    </row>
    <row r="243" spans="1:34" x14ac:dyDescent="0.2">
      <c r="A243" s="54">
        <v>103</v>
      </c>
      <c r="B243" s="55" t="str">
        <f>IF(データ２!B206="","",VLOOKUP(A243,データ２!$A$2:$B$224,2))</f>
        <v>しらさぎ</v>
      </c>
      <c r="C243" s="32"/>
      <c r="D243" s="33"/>
      <c r="E243" s="34"/>
      <c r="F243" s="13" t="s">
        <v>130</v>
      </c>
      <c r="G243" s="14" t="s">
        <v>12</v>
      </c>
      <c r="H243" s="15">
        <v>12</v>
      </c>
      <c r="I243" s="38"/>
      <c r="J243" s="39"/>
      <c r="K243" s="40"/>
      <c r="L243" s="13" t="s">
        <v>130</v>
      </c>
      <c r="M243" s="14" t="s">
        <v>12</v>
      </c>
      <c r="N243" s="15">
        <v>21</v>
      </c>
      <c r="O243" s="13" t="s">
        <v>130</v>
      </c>
      <c r="P243" s="14" t="s">
        <v>12</v>
      </c>
      <c r="Q243" s="15">
        <v>24</v>
      </c>
      <c r="R243" s="13" t="s">
        <v>130</v>
      </c>
      <c r="S243" s="14" t="s">
        <v>12</v>
      </c>
      <c r="T243" s="15">
        <v>26</v>
      </c>
      <c r="U243" s="57" t="s">
        <v>11</v>
      </c>
      <c r="V243" s="58"/>
      <c r="W243" s="59"/>
      <c r="X243" s="13" t="s">
        <v>130</v>
      </c>
      <c r="Y243" s="14" t="s">
        <v>12</v>
      </c>
      <c r="Z243" s="15">
        <v>28</v>
      </c>
      <c r="AA243" s="63">
        <f>COUNTIF(C243:Z244,"○")</f>
        <v>1</v>
      </c>
      <c r="AB243" s="65">
        <f>COUNTIF(C243:Z244,"●")</f>
        <v>1</v>
      </c>
      <c r="AC243" s="65">
        <f>COUNTIF(C243:Z244,"△")</f>
        <v>0</v>
      </c>
      <c r="AD243" s="65">
        <f t="shared" ref="AD243" si="165">+AA243*3+AC243*1</f>
        <v>3</v>
      </c>
      <c r="AE243" s="65">
        <f>+E244+H244+K244+N244+Q244+T244+Z244</f>
        <v>21</v>
      </c>
      <c r="AF243" s="65">
        <f>C244+F244+I244+L244+O244+R244+U244+X244</f>
        <v>15</v>
      </c>
      <c r="AG243" s="65">
        <f>+RANK(AD243,$AD$231:$AD$246,0)*100+RANK(AE243,$AE$231:$AE$246,1)*10+RANK(AF243,$AF$231:$AF$246,0)</f>
        <v>475</v>
      </c>
      <c r="AH243" s="65">
        <f>+RANK(AG243,$AG$231:$AG$246,1)</f>
        <v>5</v>
      </c>
    </row>
    <row r="244" spans="1:34" x14ac:dyDescent="0.2">
      <c r="A244" s="54"/>
      <c r="B244" s="56"/>
      <c r="C244" s="35">
        <v>10</v>
      </c>
      <c r="D244" s="36" t="s">
        <v>277</v>
      </c>
      <c r="E244" s="37">
        <v>9</v>
      </c>
      <c r="F244" s="16"/>
      <c r="G244" s="17" t="s">
        <v>12</v>
      </c>
      <c r="H244" s="18"/>
      <c r="I244" s="41">
        <v>5</v>
      </c>
      <c r="J244" s="42" t="s">
        <v>252</v>
      </c>
      <c r="K244" s="43">
        <v>12</v>
      </c>
      <c r="L244" s="16"/>
      <c r="M244" s="17" t="s">
        <v>12</v>
      </c>
      <c r="N244" s="18"/>
      <c r="O244" s="16"/>
      <c r="P244" s="17" t="s">
        <v>12</v>
      </c>
      <c r="Q244" s="18"/>
      <c r="R244" s="16"/>
      <c r="S244" s="17" t="s">
        <v>12</v>
      </c>
      <c r="T244" s="18"/>
      <c r="U244" s="60"/>
      <c r="V244" s="61"/>
      <c r="W244" s="62"/>
      <c r="X244" s="16"/>
      <c r="Y244" s="17" t="s">
        <v>12</v>
      </c>
      <c r="Z244" s="18"/>
      <c r="AA244" s="64"/>
      <c r="AB244" s="66"/>
      <c r="AC244" s="66"/>
      <c r="AD244" s="66"/>
      <c r="AE244" s="66"/>
      <c r="AF244" s="66"/>
      <c r="AG244" s="66"/>
      <c r="AH244" s="66"/>
    </row>
    <row r="245" spans="1:34" x14ac:dyDescent="0.2">
      <c r="A245" s="54">
        <v>104</v>
      </c>
      <c r="B245" s="55" t="str">
        <f>IF(データ２!B208="","",VLOOKUP(A245,データ２!$A$2:$B$224,2))</f>
        <v>東山エイターズ</v>
      </c>
      <c r="C245" s="32"/>
      <c r="D245" s="33"/>
      <c r="E245" s="34"/>
      <c r="F245" s="32"/>
      <c r="G245" s="33"/>
      <c r="H245" s="34"/>
      <c r="I245" s="13" t="s">
        <v>130</v>
      </c>
      <c r="J245" s="14" t="s">
        <v>12</v>
      </c>
      <c r="K245" s="15">
        <v>18</v>
      </c>
      <c r="L245" s="13" t="s">
        <v>130</v>
      </c>
      <c r="M245" s="14" t="s">
        <v>12</v>
      </c>
      <c r="N245" s="15">
        <v>22</v>
      </c>
      <c r="O245" s="38"/>
      <c r="P245" s="39"/>
      <c r="Q245" s="40"/>
      <c r="R245" s="13" t="s">
        <v>130</v>
      </c>
      <c r="S245" s="14" t="s">
        <v>12</v>
      </c>
      <c r="T245" s="15">
        <v>27</v>
      </c>
      <c r="U245" s="13" t="s">
        <v>130</v>
      </c>
      <c r="V245" s="14" t="s">
        <v>12</v>
      </c>
      <c r="W245" s="15">
        <v>28</v>
      </c>
      <c r="X245" s="57" t="s">
        <v>11</v>
      </c>
      <c r="Y245" s="58"/>
      <c r="Z245" s="59"/>
      <c r="AA245" s="63">
        <f>COUNTIF(C245:Z246,"○")</f>
        <v>2</v>
      </c>
      <c r="AB245" s="65">
        <f>COUNTIF(C245:Z246,"●")</f>
        <v>1</v>
      </c>
      <c r="AC245" s="65">
        <f>COUNTIF(C245:Z246,"△")</f>
        <v>0</v>
      </c>
      <c r="AD245" s="65">
        <f t="shared" ref="AD245" si="166">+AA245*3+AC245*1</f>
        <v>6</v>
      </c>
      <c r="AE245" s="65">
        <f>+E246+H246+K246+N246+Q246+T246+W246</f>
        <v>14</v>
      </c>
      <c r="AF245" s="65">
        <f>C246+F246+I246+L246+O246+R246+U246+X246</f>
        <v>18</v>
      </c>
      <c r="AG245" s="65">
        <f>+RANK(AD245,$AD$231:$AD$246,0)*100+RANK(AE245,$AE$231:$AE$246,1)*10+RANK(AF245,$AF$231:$AF$246,0)</f>
        <v>243</v>
      </c>
      <c r="AH245" s="65">
        <f>+RANK(AG245,$AG$231:$AG$246,1)</f>
        <v>2</v>
      </c>
    </row>
    <row r="246" spans="1:34" x14ac:dyDescent="0.2">
      <c r="A246" s="54"/>
      <c r="B246" s="56"/>
      <c r="C246" s="35">
        <v>4</v>
      </c>
      <c r="D246" s="36" t="s">
        <v>277</v>
      </c>
      <c r="E246" s="37">
        <v>0</v>
      </c>
      <c r="F246" s="35">
        <v>11</v>
      </c>
      <c r="G246" s="36" t="s">
        <v>277</v>
      </c>
      <c r="H246" s="37">
        <v>1</v>
      </c>
      <c r="I246" s="16"/>
      <c r="J246" s="17" t="s">
        <v>12</v>
      </c>
      <c r="K246" s="18"/>
      <c r="L246" s="16"/>
      <c r="M246" s="17" t="s">
        <v>12</v>
      </c>
      <c r="N246" s="18"/>
      <c r="O246" s="41">
        <v>3</v>
      </c>
      <c r="P246" s="42" t="s">
        <v>252</v>
      </c>
      <c r="Q246" s="43">
        <v>13</v>
      </c>
      <c r="R246" s="16"/>
      <c r="S246" s="17" t="s">
        <v>12</v>
      </c>
      <c r="T246" s="18"/>
      <c r="U246" s="16"/>
      <c r="V246" s="17" t="s">
        <v>12</v>
      </c>
      <c r="W246" s="18"/>
      <c r="X246" s="60"/>
      <c r="Y246" s="61"/>
      <c r="Z246" s="62"/>
      <c r="AA246" s="64"/>
      <c r="AB246" s="66"/>
      <c r="AC246" s="66"/>
      <c r="AD246" s="66"/>
      <c r="AE246" s="66"/>
      <c r="AF246" s="66"/>
      <c r="AG246" s="66"/>
      <c r="AH246" s="66"/>
    </row>
    <row r="247" spans="1:34" x14ac:dyDescent="0.2">
      <c r="AA247" s="51">
        <f>SUM(AA231:AA246)</f>
        <v>9</v>
      </c>
      <c r="AB247" s="51">
        <f>SUM(AB231:AB246)</f>
        <v>9</v>
      </c>
      <c r="AC247" s="51">
        <f>SUM(AC231:AC246)</f>
        <v>0</v>
      </c>
      <c r="AD247" s="51"/>
      <c r="AE247" s="51">
        <f t="shared" ref="AE247" si="167">SUM(AE231:AE246)</f>
        <v>105</v>
      </c>
      <c r="AF247" s="51">
        <f t="shared" ref="AF247" si="168">SUM(AF231:AF246)</f>
        <v>105</v>
      </c>
      <c r="AG247" s="44"/>
      <c r="AH247" s="44">
        <f>28-AA247-(AC247/2)</f>
        <v>19</v>
      </c>
    </row>
    <row r="248" spans="1:34" x14ac:dyDescent="0.2">
      <c r="B248" s="5" t="str">
        <f>+データ１!$B$2</f>
        <v>2023/2/25</v>
      </c>
      <c r="C248" s="4" t="str">
        <f>+データ１!$B$4</f>
        <v xml:space="preserve">２０２３年 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34" ht="100" customHeight="1" x14ac:dyDescent="0.2">
      <c r="B249" s="11" t="str">
        <f>+データ１!B32</f>
        <v>スーパーリ－グ 　　                  　　　 第１７回大会  　　　        　Ｎブロック     　　              ２０２３</v>
      </c>
      <c r="C249" s="67" t="str">
        <f>+IF(B250="","",+B250)</f>
        <v>ブルースカイズ</v>
      </c>
      <c r="D249" s="68"/>
      <c r="E249" s="69"/>
      <c r="F249" s="67" t="str">
        <f>+IF(B252="","",+B252)</f>
        <v>レッドファイヤーズ</v>
      </c>
      <c r="G249" s="68"/>
      <c r="H249" s="69"/>
      <c r="I249" s="67" t="str">
        <f>+IF(B254="","",+B254)</f>
        <v>荒川コンドル</v>
      </c>
      <c r="J249" s="68"/>
      <c r="K249" s="69"/>
      <c r="L249" s="67" t="str">
        <f>+IF(B256="","",+B256)</f>
        <v>渋谷レッドソックス</v>
      </c>
      <c r="M249" s="68"/>
      <c r="N249" s="69"/>
      <c r="O249" s="67" t="str">
        <f>+IF(B258="","",+B258)</f>
        <v>江東ファイターズ</v>
      </c>
      <c r="P249" s="68"/>
      <c r="Q249" s="69"/>
      <c r="R249" s="67" t="str">
        <f>+IF(B260="","",+B260)</f>
        <v>品川レインボーズ</v>
      </c>
      <c r="S249" s="68"/>
      <c r="T249" s="69"/>
      <c r="U249" s="67" t="str">
        <f>+IF(B262="","",+B262)</f>
        <v>久我山イーグルス</v>
      </c>
      <c r="V249" s="68"/>
      <c r="W249" s="69"/>
      <c r="X249" s="67" t="str">
        <f>+IF(B264="","",+B264)</f>
        <v>中央フェニックス</v>
      </c>
      <c r="Y249" s="68"/>
      <c r="Z249" s="69"/>
      <c r="AA249" s="12" t="s">
        <v>0</v>
      </c>
      <c r="AB249" s="8" t="s">
        <v>1</v>
      </c>
      <c r="AC249" s="8" t="s">
        <v>2</v>
      </c>
      <c r="AD249" s="6" t="s">
        <v>6</v>
      </c>
      <c r="AE249" s="7" t="s">
        <v>8</v>
      </c>
      <c r="AF249" s="7" t="s">
        <v>9</v>
      </c>
      <c r="AG249" s="7" t="s">
        <v>33</v>
      </c>
      <c r="AH249" s="6" t="s">
        <v>7</v>
      </c>
    </row>
    <row r="250" spans="1:34" x14ac:dyDescent="0.2">
      <c r="A250" s="54">
        <v>105</v>
      </c>
      <c r="B250" s="55" t="str">
        <f>IF(データ２!B210="","",VLOOKUP(A250,データ２!$A$2:$B$224,2))</f>
        <v>ブルースカイズ</v>
      </c>
      <c r="C250" s="57" t="s">
        <v>11</v>
      </c>
      <c r="D250" s="58"/>
      <c r="E250" s="59"/>
      <c r="F250" s="38"/>
      <c r="G250" s="39"/>
      <c r="H250" s="40"/>
      <c r="I250" s="32"/>
      <c r="J250" s="33"/>
      <c r="K250" s="34"/>
      <c r="L250" s="13" t="s">
        <v>164</v>
      </c>
      <c r="M250" s="14" t="s">
        <v>12</v>
      </c>
      <c r="N250" s="15">
        <v>3</v>
      </c>
      <c r="O250" s="38"/>
      <c r="P250" s="39"/>
      <c r="Q250" s="40"/>
      <c r="R250" s="13" t="s">
        <v>164</v>
      </c>
      <c r="S250" s="14" t="s">
        <v>12</v>
      </c>
      <c r="T250" s="15">
        <v>5</v>
      </c>
      <c r="U250" s="13" t="s">
        <v>164</v>
      </c>
      <c r="V250" s="14" t="s">
        <v>12</v>
      </c>
      <c r="W250" s="15">
        <v>6</v>
      </c>
      <c r="X250" s="45"/>
      <c r="Y250" s="46"/>
      <c r="Z250" s="47"/>
      <c r="AA250" s="63">
        <f>COUNTIF(C250:Z251,"○")</f>
        <v>1</v>
      </c>
      <c r="AB250" s="65">
        <f>COUNTIF(C250:Z251,"●")</f>
        <v>2</v>
      </c>
      <c r="AC250" s="65">
        <f>COUNTIF(C250:Z251,"△")</f>
        <v>1</v>
      </c>
      <c r="AD250" s="65">
        <f t="shared" ref="AD250" si="169">+AA250*3+AC250*1</f>
        <v>4</v>
      </c>
      <c r="AE250" s="65">
        <f>+H251+K251+N251+Q251+T251+W251+Z251</f>
        <v>22</v>
      </c>
      <c r="AF250" s="65">
        <f>+F251+I251+L251+O251+R251+U251+X251</f>
        <v>27</v>
      </c>
      <c r="AG250" s="65">
        <f>+RANK(AD250,$AD$250:$AD$265,0)*100+RANK(AE250,$AE$250:$AE$265,1)*10+RANK(AF250,$AF$250:$AF$265,0)</f>
        <v>372</v>
      </c>
      <c r="AH250" s="65">
        <f>+RANK(AG250,$AG$250:$AG$265,1)</f>
        <v>3</v>
      </c>
    </row>
    <row r="251" spans="1:34" x14ac:dyDescent="0.2">
      <c r="A251" s="54"/>
      <c r="B251" s="56"/>
      <c r="C251" s="60"/>
      <c r="D251" s="61"/>
      <c r="E251" s="62"/>
      <c r="F251" s="41">
        <v>4</v>
      </c>
      <c r="G251" s="42" t="s">
        <v>252</v>
      </c>
      <c r="H251" s="43">
        <v>5</v>
      </c>
      <c r="I251" s="35">
        <v>12</v>
      </c>
      <c r="J251" s="36" t="s">
        <v>277</v>
      </c>
      <c r="K251" s="37">
        <v>3</v>
      </c>
      <c r="L251" s="16"/>
      <c r="M251" s="17" t="s">
        <v>12</v>
      </c>
      <c r="N251" s="18"/>
      <c r="O251" s="41">
        <v>4</v>
      </c>
      <c r="P251" s="42" t="s">
        <v>252</v>
      </c>
      <c r="Q251" s="43">
        <v>7</v>
      </c>
      <c r="R251" s="16"/>
      <c r="S251" s="17" t="s">
        <v>12</v>
      </c>
      <c r="T251" s="18"/>
      <c r="U251" s="16"/>
      <c r="V251" s="17" t="s">
        <v>12</v>
      </c>
      <c r="W251" s="18"/>
      <c r="X251" s="48">
        <v>7</v>
      </c>
      <c r="Y251" s="49" t="s">
        <v>278</v>
      </c>
      <c r="Z251" s="50">
        <v>7</v>
      </c>
      <c r="AA251" s="64"/>
      <c r="AB251" s="66"/>
      <c r="AC251" s="66"/>
      <c r="AD251" s="66"/>
      <c r="AE251" s="66"/>
      <c r="AF251" s="66"/>
      <c r="AG251" s="66"/>
      <c r="AH251" s="66"/>
    </row>
    <row r="252" spans="1:34" x14ac:dyDescent="0.2">
      <c r="A252" s="54">
        <v>106</v>
      </c>
      <c r="B252" s="55" t="str">
        <f>IF(データ２!B212="","",VLOOKUP(A252,データ２!$A$2:$B$224,2))</f>
        <v>レッドファイヤーズ</v>
      </c>
      <c r="C252" s="32"/>
      <c r="D252" s="33"/>
      <c r="E252" s="34"/>
      <c r="F252" s="57" t="s">
        <v>11</v>
      </c>
      <c r="G252" s="58"/>
      <c r="H252" s="59"/>
      <c r="I252" s="13" t="s">
        <v>164</v>
      </c>
      <c r="J252" s="14" t="s">
        <v>12</v>
      </c>
      <c r="K252" s="15">
        <v>8</v>
      </c>
      <c r="L252" s="13" t="s">
        <v>164</v>
      </c>
      <c r="M252" s="14" t="s">
        <v>12</v>
      </c>
      <c r="N252" s="15">
        <v>9</v>
      </c>
      <c r="O252" s="13" t="s">
        <v>164</v>
      </c>
      <c r="P252" s="14" t="s">
        <v>12</v>
      </c>
      <c r="Q252" s="15">
        <v>10</v>
      </c>
      <c r="R252" s="13" t="s">
        <v>164</v>
      </c>
      <c r="S252" s="14" t="s">
        <v>12</v>
      </c>
      <c r="T252" s="15">
        <v>11</v>
      </c>
      <c r="U252" s="13" t="s">
        <v>164</v>
      </c>
      <c r="V252" s="14" t="s">
        <v>12</v>
      </c>
      <c r="W252" s="15">
        <v>12</v>
      </c>
      <c r="X252" s="13" t="s">
        <v>164</v>
      </c>
      <c r="Y252" s="14" t="s">
        <v>12</v>
      </c>
      <c r="Z252" s="15">
        <v>13</v>
      </c>
      <c r="AA252" s="63">
        <f>COUNTIF(C252:Z253,"○")</f>
        <v>1</v>
      </c>
      <c r="AB252" s="65">
        <f>COUNTIF(C252:Z253,"●")</f>
        <v>0</v>
      </c>
      <c r="AC252" s="65">
        <f>COUNTIF(C252:Z253,"△")</f>
        <v>0</v>
      </c>
      <c r="AD252" s="65">
        <f t="shared" ref="AD252" si="170">+AA252*3+AC252*1</f>
        <v>3</v>
      </c>
      <c r="AE252" s="65">
        <f>+E253+K253+N253+Q253+T253+W253+Z253</f>
        <v>4</v>
      </c>
      <c r="AF252" s="65">
        <f>+C253+I253+L253+O253+R253+U253+X253</f>
        <v>5</v>
      </c>
      <c r="AG252" s="65">
        <f t="shared" ref="AG252" si="171">+RANK(AD252,$AD$250:$AD$265,0)*100+RANK(AE252,$AE$250:$AE$265,1)*10+RANK(AF252,$AF$250:$AF$265,0)</f>
        <v>435</v>
      </c>
      <c r="AH252" s="65">
        <f t="shared" ref="AH252" si="172">+RANK(AG252,$AG$250:$AG$265,1)</f>
        <v>4</v>
      </c>
    </row>
    <row r="253" spans="1:34" x14ac:dyDescent="0.2">
      <c r="A253" s="54"/>
      <c r="B253" s="56"/>
      <c r="C253" s="35">
        <v>5</v>
      </c>
      <c r="D253" s="36" t="s">
        <v>277</v>
      </c>
      <c r="E253" s="37">
        <v>4</v>
      </c>
      <c r="F253" s="60"/>
      <c r="G253" s="61"/>
      <c r="H253" s="62"/>
      <c r="I253" s="16"/>
      <c r="J253" s="17" t="s">
        <v>12</v>
      </c>
      <c r="K253" s="18"/>
      <c r="L253" s="16"/>
      <c r="M253" s="17" t="s">
        <v>12</v>
      </c>
      <c r="N253" s="18"/>
      <c r="O253" s="16"/>
      <c r="P253" s="17" t="s">
        <v>12</v>
      </c>
      <c r="Q253" s="18"/>
      <c r="R253" s="16"/>
      <c r="S253" s="17" t="s">
        <v>12</v>
      </c>
      <c r="T253" s="18"/>
      <c r="U253" s="16"/>
      <c r="V253" s="17" t="s">
        <v>12</v>
      </c>
      <c r="W253" s="18"/>
      <c r="X253" s="16"/>
      <c r="Y253" s="17" t="s">
        <v>12</v>
      </c>
      <c r="Z253" s="18"/>
      <c r="AA253" s="64"/>
      <c r="AB253" s="66"/>
      <c r="AC253" s="66"/>
      <c r="AD253" s="66"/>
      <c r="AE253" s="66"/>
      <c r="AF253" s="66"/>
      <c r="AG253" s="66"/>
      <c r="AH253" s="66"/>
    </row>
    <row r="254" spans="1:34" x14ac:dyDescent="0.2">
      <c r="A254" s="54">
        <v>107</v>
      </c>
      <c r="B254" s="55" t="str">
        <f>IF(データ２!B214="","",VLOOKUP(A254,データ２!$A$2:$B$224,2))</f>
        <v>荒川コンドル</v>
      </c>
      <c r="C254" s="38"/>
      <c r="D254" s="39"/>
      <c r="E254" s="40"/>
      <c r="F254" s="13" t="s">
        <v>164</v>
      </c>
      <c r="G254" s="14" t="s">
        <v>12</v>
      </c>
      <c r="H254" s="15">
        <v>8</v>
      </c>
      <c r="I254" s="57" t="s">
        <v>11</v>
      </c>
      <c r="J254" s="58"/>
      <c r="K254" s="59"/>
      <c r="L254" s="13" t="s">
        <v>164</v>
      </c>
      <c r="M254" s="14" t="s">
        <v>12</v>
      </c>
      <c r="N254" s="15">
        <v>14</v>
      </c>
      <c r="O254" s="38"/>
      <c r="P254" s="39"/>
      <c r="Q254" s="40"/>
      <c r="R254" s="13" t="s">
        <v>164</v>
      </c>
      <c r="S254" s="14" t="s">
        <v>12</v>
      </c>
      <c r="T254" s="15">
        <v>16</v>
      </c>
      <c r="U254" s="13" t="s">
        <v>164</v>
      </c>
      <c r="V254" s="14" t="s">
        <v>12</v>
      </c>
      <c r="W254" s="15">
        <v>17</v>
      </c>
      <c r="X254" s="13" t="s">
        <v>164</v>
      </c>
      <c r="Y254" s="14" t="s">
        <v>12</v>
      </c>
      <c r="Z254" s="15">
        <v>18</v>
      </c>
      <c r="AA254" s="63">
        <f>COUNTIF(C254:Z255,"○")</f>
        <v>0</v>
      </c>
      <c r="AB254" s="65">
        <f>COUNTIF(C254:Z255,"●")</f>
        <v>2</v>
      </c>
      <c r="AC254" s="65">
        <f>COUNTIF(C254:Z255,"△")</f>
        <v>0</v>
      </c>
      <c r="AD254" s="65">
        <f t="shared" ref="AD254" si="173">+AA254*3+AC254*1</f>
        <v>0</v>
      </c>
      <c r="AE254" s="65">
        <f>+E255+H255+N255+Q255+T255+W255+Z255</f>
        <v>32</v>
      </c>
      <c r="AF254" s="65">
        <f>C255+F255+L255+O255+R255+U255+X255</f>
        <v>3</v>
      </c>
      <c r="AG254" s="65">
        <f t="shared" ref="AG254" si="174">+RANK(AD254,$AD$250:$AD$265,0)*100+RANK(AE254,$AE$250:$AE$265,1)*10+RANK(AF254,$AF$250:$AF$265,0)</f>
        <v>687</v>
      </c>
      <c r="AH254" s="65">
        <f t="shared" ref="AH254" si="175">+RANK(AG254,$AG$250:$AG$265,1)</f>
        <v>8</v>
      </c>
    </row>
    <row r="255" spans="1:34" x14ac:dyDescent="0.2">
      <c r="A255" s="54"/>
      <c r="B255" s="56"/>
      <c r="C255" s="41">
        <v>3</v>
      </c>
      <c r="D255" s="42" t="s">
        <v>252</v>
      </c>
      <c r="E255" s="43">
        <v>12</v>
      </c>
      <c r="F255" s="16"/>
      <c r="G255" s="17" t="s">
        <v>12</v>
      </c>
      <c r="H255" s="18"/>
      <c r="I255" s="60"/>
      <c r="J255" s="61"/>
      <c r="K255" s="62"/>
      <c r="L255" s="16"/>
      <c r="M255" s="17" t="s">
        <v>12</v>
      </c>
      <c r="N255" s="18"/>
      <c r="O255" s="41">
        <v>0</v>
      </c>
      <c r="P255" s="42" t="s">
        <v>252</v>
      </c>
      <c r="Q255" s="43">
        <v>20</v>
      </c>
      <c r="R255" s="16"/>
      <c r="S255" s="17" t="s">
        <v>12</v>
      </c>
      <c r="T255" s="18"/>
      <c r="U255" s="16"/>
      <c r="V255" s="17" t="s">
        <v>12</v>
      </c>
      <c r="W255" s="18"/>
      <c r="X255" s="16"/>
      <c r="Y255" s="17" t="s">
        <v>12</v>
      </c>
      <c r="Z255" s="18"/>
      <c r="AA255" s="64"/>
      <c r="AB255" s="66"/>
      <c r="AC255" s="66"/>
      <c r="AD255" s="66"/>
      <c r="AE255" s="66"/>
      <c r="AF255" s="66"/>
      <c r="AG255" s="66"/>
      <c r="AH255" s="66"/>
    </row>
    <row r="256" spans="1:34" x14ac:dyDescent="0.2">
      <c r="A256" s="54">
        <v>108</v>
      </c>
      <c r="B256" s="55" t="str">
        <f>IF(データ２!B216="","",VLOOKUP(A256,データ２!$A$2:$B$224,2))</f>
        <v>渋谷レッドソックス</v>
      </c>
      <c r="C256" s="13" t="s">
        <v>164</v>
      </c>
      <c r="D256" s="14" t="s">
        <v>12</v>
      </c>
      <c r="E256" s="15">
        <v>3</v>
      </c>
      <c r="F256" s="13" t="s">
        <v>164</v>
      </c>
      <c r="G256" s="14" t="s">
        <v>12</v>
      </c>
      <c r="H256" s="15">
        <v>9</v>
      </c>
      <c r="I256" s="13" t="s">
        <v>164</v>
      </c>
      <c r="J256" s="14" t="s">
        <v>12</v>
      </c>
      <c r="K256" s="15">
        <v>14</v>
      </c>
      <c r="L256" s="57" t="s">
        <v>11</v>
      </c>
      <c r="M256" s="58"/>
      <c r="N256" s="59"/>
      <c r="O256" s="13" t="s">
        <v>164</v>
      </c>
      <c r="P256" s="14" t="s">
        <v>12</v>
      </c>
      <c r="Q256" s="15">
        <v>19</v>
      </c>
      <c r="R256" s="13" t="s">
        <v>164</v>
      </c>
      <c r="S256" s="14" t="s">
        <v>12</v>
      </c>
      <c r="T256" s="15">
        <v>20</v>
      </c>
      <c r="U256" s="13" t="s">
        <v>164</v>
      </c>
      <c r="V256" s="14" t="s">
        <v>12</v>
      </c>
      <c r="W256" s="15">
        <v>21</v>
      </c>
      <c r="X256" s="13" t="s">
        <v>164</v>
      </c>
      <c r="Y256" s="14" t="s">
        <v>12</v>
      </c>
      <c r="Z256" s="15">
        <v>22</v>
      </c>
      <c r="AA256" s="63">
        <f>COUNTIF(C256:Z257,"○")</f>
        <v>0</v>
      </c>
      <c r="AB256" s="65">
        <f>COUNTIF(C256:Z257,"●")</f>
        <v>0</v>
      </c>
      <c r="AC256" s="65">
        <f>COUNTIF(C256:Z257,"△")</f>
        <v>0</v>
      </c>
      <c r="AD256" s="65">
        <f t="shared" ref="AD256" si="176">+AA256*3+AC256*1</f>
        <v>0</v>
      </c>
      <c r="AE256" s="65">
        <f>+E257+H257+K257+Q257+T257+W257+Z257</f>
        <v>0</v>
      </c>
      <c r="AF256" s="65">
        <f>C257+F257+I257+O257+R257+U257+X257</f>
        <v>0</v>
      </c>
      <c r="AG256" s="65">
        <f t="shared" ref="AG256" si="177">+RANK(AD256,$AD$250:$AD$265,0)*100+RANK(AE256,$AE$250:$AE$265,1)*10+RANK(AF256,$AF$250:$AF$265,0)</f>
        <v>618</v>
      </c>
      <c r="AH256" s="65">
        <f t="shared" ref="AH256" si="178">+RANK(AG256,$AG$250:$AG$265,1)</f>
        <v>6</v>
      </c>
    </row>
    <row r="257" spans="1:35" x14ac:dyDescent="0.2">
      <c r="A257" s="54"/>
      <c r="B257" s="56"/>
      <c r="C257" s="16"/>
      <c r="D257" s="17" t="s">
        <v>12</v>
      </c>
      <c r="E257" s="18"/>
      <c r="F257" s="16"/>
      <c r="G257" s="17" t="s">
        <v>12</v>
      </c>
      <c r="H257" s="18"/>
      <c r="I257" s="16"/>
      <c r="J257" s="17" t="s">
        <v>12</v>
      </c>
      <c r="K257" s="18"/>
      <c r="L257" s="60"/>
      <c r="M257" s="61"/>
      <c r="N257" s="62"/>
      <c r="O257" s="16"/>
      <c r="P257" s="17" t="s">
        <v>12</v>
      </c>
      <c r="Q257" s="18"/>
      <c r="R257" s="16"/>
      <c r="S257" s="17" t="s">
        <v>12</v>
      </c>
      <c r="T257" s="18"/>
      <c r="U257" s="16"/>
      <c r="V257" s="17" t="s">
        <v>12</v>
      </c>
      <c r="W257" s="18"/>
      <c r="X257" s="16"/>
      <c r="Y257" s="17" t="s">
        <v>12</v>
      </c>
      <c r="Z257" s="18"/>
      <c r="AA257" s="64"/>
      <c r="AB257" s="66"/>
      <c r="AC257" s="66"/>
      <c r="AD257" s="66"/>
      <c r="AE257" s="66"/>
      <c r="AF257" s="66"/>
      <c r="AG257" s="66"/>
      <c r="AH257" s="66"/>
    </row>
    <row r="258" spans="1:35" x14ac:dyDescent="0.2">
      <c r="A258" s="54">
        <v>109</v>
      </c>
      <c r="B258" s="55" t="str">
        <f>IF(データ２!B218="","",VLOOKUP(A258,データ２!$A$2:$B$224,2))</f>
        <v>江東ファイターズ</v>
      </c>
      <c r="C258" s="32"/>
      <c r="D258" s="33"/>
      <c r="E258" s="34"/>
      <c r="F258" s="13" t="s">
        <v>164</v>
      </c>
      <c r="G258" s="14" t="s">
        <v>12</v>
      </c>
      <c r="H258" s="15">
        <v>10</v>
      </c>
      <c r="I258" s="32"/>
      <c r="J258" s="33"/>
      <c r="K258" s="34"/>
      <c r="L258" s="13" t="s">
        <v>164</v>
      </c>
      <c r="M258" s="14" t="s">
        <v>12</v>
      </c>
      <c r="N258" s="15">
        <v>19</v>
      </c>
      <c r="O258" s="57" t="s">
        <v>11</v>
      </c>
      <c r="P258" s="58"/>
      <c r="Q258" s="59"/>
      <c r="R258" s="38"/>
      <c r="S258" s="39"/>
      <c r="T258" s="40"/>
      <c r="U258" s="32"/>
      <c r="V258" s="33"/>
      <c r="W258" s="34"/>
      <c r="X258" s="13" t="s">
        <v>164</v>
      </c>
      <c r="Y258" s="14" t="s">
        <v>12</v>
      </c>
      <c r="Z258" s="15">
        <v>25</v>
      </c>
      <c r="AA258" s="63">
        <f>COUNTIF(C258:Z259,"○")</f>
        <v>3</v>
      </c>
      <c r="AB258" s="65">
        <f>COUNTIF(C258:Z259,"●")</f>
        <v>1</v>
      </c>
      <c r="AC258" s="65">
        <f>COUNTIF(C258:Z259,"△")</f>
        <v>0</v>
      </c>
      <c r="AD258" s="65">
        <f t="shared" ref="AD258" si="179">+AA258*3+AC258*1</f>
        <v>9</v>
      </c>
      <c r="AE258" s="65">
        <f>+E259+H259+K259+N259+T259+W259+Z259</f>
        <v>17</v>
      </c>
      <c r="AF258" s="65">
        <f>C259+F259+I259+L259+R259+U259+X259+AA259</f>
        <v>36</v>
      </c>
      <c r="AG258" s="65">
        <f t="shared" ref="AG258" si="180">+RANK(AD258,$AD$250:$AD$265,0)*100+RANK(AE258,$AE$250:$AE$265,1)*10+RANK(AF258,$AF$250:$AF$265,0)</f>
        <v>151</v>
      </c>
      <c r="AH258" s="65">
        <f t="shared" ref="AH258" si="181">+RANK(AG258,$AG$250:$AG$265,1)</f>
        <v>1</v>
      </c>
    </row>
    <row r="259" spans="1:35" x14ac:dyDescent="0.2">
      <c r="A259" s="54"/>
      <c r="B259" s="56"/>
      <c r="C259" s="35">
        <v>7</v>
      </c>
      <c r="D259" s="36" t="s">
        <v>277</v>
      </c>
      <c r="E259" s="37">
        <v>4</v>
      </c>
      <c r="F259" s="16"/>
      <c r="G259" s="17" t="s">
        <v>12</v>
      </c>
      <c r="H259" s="18"/>
      <c r="I259" s="35">
        <v>20</v>
      </c>
      <c r="J259" s="36" t="s">
        <v>277</v>
      </c>
      <c r="K259" s="37">
        <v>0</v>
      </c>
      <c r="L259" s="16"/>
      <c r="M259" s="17" t="s">
        <v>12</v>
      </c>
      <c r="N259" s="18"/>
      <c r="O259" s="60"/>
      <c r="P259" s="61"/>
      <c r="Q259" s="62"/>
      <c r="R259" s="41">
        <v>1</v>
      </c>
      <c r="S259" s="42" t="s">
        <v>252</v>
      </c>
      <c r="T259" s="43">
        <v>10</v>
      </c>
      <c r="U259" s="35">
        <v>8</v>
      </c>
      <c r="V259" s="36" t="s">
        <v>277</v>
      </c>
      <c r="W259" s="37">
        <v>3</v>
      </c>
      <c r="X259" s="16"/>
      <c r="Y259" s="17" t="s">
        <v>12</v>
      </c>
      <c r="Z259" s="18"/>
      <c r="AA259" s="64"/>
      <c r="AB259" s="66"/>
      <c r="AC259" s="66"/>
      <c r="AD259" s="66"/>
      <c r="AE259" s="66"/>
      <c r="AF259" s="66"/>
      <c r="AG259" s="66"/>
      <c r="AH259" s="66"/>
    </row>
    <row r="260" spans="1:35" x14ac:dyDescent="0.2">
      <c r="A260" s="54">
        <v>110</v>
      </c>
      <c r="B260" s="55" t="str">
        <f>IF(データ２!B220="","",VLOOKUP(A260,データ２!$A$2:$B$224,2))</f>
        <v>品川レインボーズ</v>
      </c>
      <c r="C260" s="13" t="s">
        <v>164</v>
      </c>
      <c r="D260" s="14" t="s">
        <v>12</v>
      </c>
      <c r="E260" s="15">
        <v>5</v>
      </c>
      <c r="F260" s="13" t="s">
        <v>164</v>
      </c>
      <c r="G260" s="14" t="s">
        <v>12</v>
      </c>
      <c r="H260" s="15">
        <v>11</v>
      </c>
      <c r="I260" s="13" t="s">
        <v>164</v>
      </c>
      <c r="J260" s="14" t="s">
        <v>12</v>
      </c>
      <c r="K260" s="15">
        <v>16</v>
      </c>
      <c r="L260" s="13" t="s">
        <v>164</v>
      </c>
      <c r="M260" s="14" t="s">
        <v>12</v>
      </c>
      <c r="N260" s="15">
        <v>20</v>
      </c>
      <c r="O260" s="32"/>
      <c r="P260" s="33"/>
      <c r="Q260" s="34"/>
      <c r="R260" s="57" t="s">
        <v>11</v>
      </c>
      <c r="S260" s="58"/>
      <c r="T260" s="59"/>
      <c r="U260" s="32"/>
      <c r="V260" s="33"/>
      <c r="W260" s="34"/>
      <c r="X260" s="13" t="s">
        <v>164</v>
      </c>
      <c r="Y260" s="14" t="s">
        <v>12</v>
      </c>
      <c r="Z260" s="15">
        <v>27</v>
      </c>
      <c r="AA260" s="63">
        <f>COUNTIF(C260:Z261,"○")</f>
        <v>2</v>
      </c>
      <c r="AB260" s="65">
        <f>COUNTIF(C260:Z261,"●")</f>
        <v>0</v>
      </c>
      <c r="AC260" s="65">
        <f>COUNTIF(C260:Z261,"△")</f>
        <v>0</v>
      </c>
      <c r="AD260" s="65">
        <f t="shared" ref="AD260" si="182">+AA260*3+AC260*1</f>
        <v>6</v>
      </c>
      <c r="AE260" s="65">
        <f>+E261+H261+K261+N261+Q261+W261+Z261</f>
        <v>2</v>
      </c>
      <c r="AF260" s="65">
        <f>C261+F261+I261+L261+O261+U261+X261</f>
        <v>19</v>
      </c>
      <c r="AG260" s="65">
        <f t="shared" ref="AG260" si="183">+RANK(AD260,$AD$250:$AD$265,0)*100+RANK(AE260,$AE$250:$AE$265,1)*10+RANK(AF260,$AF$250:$AF$265,0)</f>
        <v>223</v>
      </c>
      <c r="AH260" s="65">
        <f t="shared" ref="AH260" si="184">+RANK(AG260,$AG$250:$AG$265,1)</f>
        <v>2</v>
      </c>
    </row>
    <row r="261" spans="1:35" x14ac:dyDescent="0.2">
      <c r="A261" s="54"/>
      <c r="B261" s="56"/>
      <c r="C261" s="16"/>
      <c r="D261" s="17" t="s">
        <v>12</v>
      </c>
      <c r="E261" s="18"/>
      <c r="F261" s="16"/>
      <c r="G261" s="17" t="s">
        <v>12</v>
      </c>
      <c r="H261" s="18"/>
      <c r="I261" s="16"/>
      <c r="J261" s="17" t="s">
        <v>12</v>
      </c>
      <c r="K261" s="18"/>
      <c r="L261" s="16"/>
      <c r="M261" s="17" t="s">
        <v>12</v>
      </c>
      <c r="N261" s="18"/>
      <c r="O261" s="35">
        <v>10</v>
      </c>
      <c r="P261" s="36" t="s">
        <v>277</v>
      </c>
      <c r="Q261" s="37">
        <v>1</v>
      </c>
      <c r="R261" s="60"/>
      <c r="S261" s="61"/>
      <c r="T261" s="62"/>
      <c r="U261" s="35">
        <v>9</v>
      </c>
      <c r="V261" s="36" t="s">
        <v>277</v>
      </c>
      <c r="W261" s="37">
        <v>1</v>
      </c>
      <c r="X261" s="16"/>
      <c r="Y261" s="17" t="s">
        <v>12</v>
      </c>
      <c r="Z261" s="18"/>
      <c r="AA261" s="64"/>
      <c r="AB261" s="66"/>
      <c r="AC261" s="66"/>
      <c r="AD261" s="66"/>
      <c r="AE261" s="66"/>
      <c r="AF261" s="66"/>
      <c r="AG261" s="66"/>
      <c r="AH261" s="66"/>
    </row>
    <row r="262" spans="1:35" x14ac:dyDescent="0.2">
      <c r="A262" s="54">
        <v>111</v>
      </c>
      <c r="B262" s="55" t="str">
        <f>IF(データ２!B222="","",VLOOKUP(A262,データ２!$A$2:$B$224,2))</f>
        <v>久我山イーグルス</v>
      </c>
      <c r="C262" s="13" t="s">
        <v>164</v>
      </c>
      <c r="D262" s="14" t="s">
        <v>12</v>
      </c>
      <c r="E262" s="15">
        <v>6</v>
      </c>
      <c r="F262" s="13" t="s">
        <v>164</v>
      </c>
      <c r="G262" s="14" t="s">
        <v>12</v>
      </c>
      <c r="H262" s="15">
        <v>12</v>
      </c>
      <c r="I262" s="13" t="s">
        <v>164</v>
      </c>
      <c r="J262" s="14" t="s">
        <v>12</v>
      </c>
      <c r="K262" s="15">
        <v>17</v>
      </c>
      <c r="L262" s="13" t="s">
        <v>164</v>
      </c>
      <c r="M262" s="14" t="s">
        <v>12</v>
      </c>
      <c r="N262" s="15">
        <v>21</v>
      </c>
      <c r="O262" s="38"/>
      <c r="P262" s="39"/>
      <c r="Q262" s="40"/>
      <c r="R262" s="38"/>
      <c r="S262" s="39"/>
      <c r="T262" s="40"/>
      <c r="U262" s="57" t="s">
        <v>11</v>
      </c>
      <c r="V262" s="58"/>
      <c r="W262" s="59"/>
      <c r="X262" s="13" t="s">
        <v>164</v>
      </c>
      <c r="Y262" s="14" t="s">
        <v>12</v>
      </c>
      <c r="Z262" s="15">
        <v>28</v>
      </c>
      <c r="AA262" s="63">
        <f>COUNTIF(C262:Z263,"○")</f>
        <v>0</v>
      </c>
      <c r="AB262" s="65">
        <f>COUNTIF(C262:Z263,"●")</f>
        <v>2</v>
      </c>
      <c r="AC262" s="65">
        <f>COUNTIF(C262:Z263,"△")</f>
        <v>0</v>
      </c>
      <c r="AD262" s="65">
        <f t="shared" ref="AD262" si="185">+AA262*3+AC262*1</f>
        <v>0</v>
      </c>
      <c r="AE262" s="65">
        <f>+E263+H263+K263+N263+Q263+T263+Z263</f>
        <v>17</v>
      </c>
      <c r="AF262" s="65">
        <f>C263+F263+I263+L263+O263+R263+U263+X263</f>
        <v>4</v>
      </c>
      <c r="AG262" s="65">
        <f t="shared" ref="AG262" si="186">+RANK(AD262,$AD$250:$AD$265,0)*100+RANK(AE262,$AE$250:$AE$265,1)*10+RANK(AF262,$AF$250:$AF$265,0)</f>
        <v>656</v>
      </c>
      <c r="AH262" s="65">
        <f t="shared" ref="AH262" si="187">+RANK(AG262,$AG$250:$AG$265,1)</f>
        <v>7</v>
      </c>
    </row>
    <row r="263" spans="1:35" x14ac:dyDescent="0.2">
      <c r="A263" s="54"/>
      <c r="B263" s="56"/>
      <c r="C263" s="16"/>
      <c r="D263" s="17" t="s">
        <v>12</v>
      </c>
      <c r="E263" s="18"/>
      <c r="F263" s="16"/>
      <c r="G263" s="17" t="s">
        <v>12</v>
      </c>
      <c r="H263" s="18"/>
      <c r="I263" s="16"/>
      <c r="J263" s="17" t="s">
        <v>12</v>
      </c>
      <c r="K263" s="18"/>
      <c r="L263" s="16"/>
      <c r="M263" s="17" t="s">
        <v>12</v>
      </c>
      <c r="N263" s="18"/>
      <c r="O263" s="41">
        <v>3</v>
      </c>
      <c r="P263" s="42" t="s">
        <v>252</v>
      </c>
      <c r="Q263" s="43">
        <v>8</v>
      </c>
      <c r="R263" s="41">
        <v>1</v>
      </c>
      <c r="S263" s="42" t="s">
        <v>252</v>
      </c>
      <c r="T263" s="43">
        <v>9</v>
      </c>
      <c r="U263" s="60"/>
      <c r="V263" s="61"/>
      <c r="W263" s="62"/>
      <c r="X263" s="16"/>
      <c r="Y263" s="17" t="s">
        <v>12</v>
      </c>
      <c r="Z263" s="18"/>
      <c r="AA263" s="64"/>
      <c r="AB263" s="66"/>
      <c r="AC263" s="66"/>
      <c r="AD263" s="66"/>
      <c r="AE263" s="66"/>
      <c r="AF263" s="66"/>
      <c r="AG263" s="66"/>
      <c r="AH263" s="66"/>
    </row>
    <row r="264" spans="1:35" x14ac:dyDescent="0.2">
      <c r="A264" s="54">
        <v>112</v>
      </c>
      <c r="B264" s="55" t="str">
        <f>IF(データ２!B224="","",VLOOKUP(A264,データ２!$A$2:$B$224,2))</f>
        <v>中央フェニックス</v>
      </c>
      <c r="C264" s="45"/>
      <c r="D264" s="46"/>
      <c r="E264" s="47"/>
      <c r="F264" s="13" t="s">
        <v>164</v>
      </c>
      <c r="G264" s="14" t="s">
        <v>12</v>
      </c>
      <c r="H264" s="15">
        <v>13</v>
      </c>
      <c r="I264" s="13" t="s">
        <v>164</v>
      </c>
      <c r="J264" s="14" t="s">
        <v>12</v>
      </c>
      <c r="K264" s="15">
        <v>18</v>
      </c>
      <c r="L264" s="13" t="s">
        <v>164</v>
      </c>
      <c r="M264" s="14" t="s">
        <v>12</v>
      </c>
      <c r="N264" s="15">
        <v>22</v>
      </c>
      <c r="O264" s="13" t="s">
        <v>164</v>
      </c>
      <c r="P264" s="14" t="s">
        <v>12</v>
      </c>
      <c r="Q264" s="15">
        <v>25</v>
      </c>
      <c r="R264" s="13" t="s">
        <v>164</v>
      </c>
      <c r="S264" s="14" t="s">
        <v>12</v>
      </c>
      <c r="T264" s="15">
        <v>27</v>
      </c>
      <c r="U264" s="13" t="s">
        <v>164</v>
      </c>
      <c r="V264" s="14" t="s">
        <v>12</v>
      </c>
      <c r="W264" s="15">
        <v>28</v>
      </c>
      <c r="X264" s="57" t="s">
        <v>11</v>
      </c>
      <c r="Y264" s="58"/>
      <c r="Z264" s="59"/>
      <c r="AA264" s="63">
        <f>COUNTIF(C264:Z265,"○")</f>
        <v>0</v>
      </c>
      <c r="AB264" s="65">
        <f>COUNTIF(C264:Z265,"●")</f>
        <v>0</v>
      </c>
      <c r="AC264" s="65">
        <f>COUNTIF(C264:Z265,"△")</f>
        <v>1</v>
      </c>
      <c r="AD264" s="65">
        <f t="shared" ref="AD264" si="188">+AA264*3+AC264*1</f>
        <v>1</v>
      </c>
      <c r="AE264" s="65">
        <f>+E265+H265+K265+N265+Q265+T265+W265</f>
        <v>7</v>
      </c>
      <c r="AF264" s="65">
        <f>C265+F265+I265+L265+O265+R265+U265+X265</f>
        <v>7</v>
      </c>
      <c r="AG264" s="65">
        <f t="shared" ref="AG264" si="189">+RANK(AD264,$AD$250:$AD$265,0)*100+RANK(AE264,$AE$250:$AE$265,1)*10+RANK(AF264,$AF$250:$AF$265,0)</f>
        <v>544</v>
      </c>
      <c r="AH264" s="65">
        <f t="shared" ref="AH264" si="190">+RANK(AG264,$AG$250:$AG$265,1)</f>
        <v>5</v>
      </c>
    </row>
    <row r="265" spans="1:35" x14ac:dyDescent="0.2">
      <c r="A265" s="54"/>
      <c r="B265" s="56"/>
      <c r="C265" s="48">
        <v>7</v>
      </c>
      <c r="D265" s="49" t="s">
        <v>278</v>
      </c>
      <c r="E265" s="50">
        <v>7</v>
      </c>
      <c r="F265" s="16"/>
      <c r="G265" s="17" t="s">
        <v>12</v>
      </c>
      <c r="H265" s="18"/>
      <c r="I265" s="16"/>
      <c r="J265" s="17" t="s">
        <v>12</v>
      </c>
      <c r="K265" s="18"/>
      <c r="L265" s="16"/>
      <c r="M265" s="17" t="s">
        <v>12</v>
      </c>
      <c r="N265" s="18"/>
      <c r="O265" s="16"/>
      <c r="P265" s="17" t="s">
        <v>12</v>
      </c>
      <c r="Q265" s="18"/>
      <c r="R265" s="16"/>
      <c r="S265" s="17" t="s">
        <v>12</v>
      </c>
      <c r="T265" s="18"/>
      <c r="U265" s="16"/>
      <c r="V265" s="17" t="s">
        <v>12</v>
      </c>
      <c r="W265" s="18"/>
      <c r="X265" s="60"/>
      <c r="Y265" s="61"/>
      <c r="Z265" s="62"/>
      <c r="AA265" s="64"/>
      <c r="AB265" s="66"/>
      <c r="AC265" s="66"/>
      <c r="AD265" s="66"/>
      <c r="AE265" s="66"/>
      <c r="AF265" s="66"/>
      <c r="AG265" s="66"/>
      <c r="AH265" s="66"/>
    </row>
    <row r="266" spans="1:35" x14ac:dyDescent="0.2">
      <c r="AA266" s="51">
        <f>SUM(AA250:AA265)</f>
        <v>7</v>
      </c>
      <c r="AB266" s="51">
        <f>SUM(AB250:AB265)</f>
        <v>7</v>
      </c>
      <c r="AC266" s="51">
        <f>SUM(AC250:AC265)</f>
        <v>2</v>
      </c>
      <c r="AD266" s="51"/>
      <c r="AE266" s="51">
        <f t="shared" ref="AE266" si="191">SUM(AE250:AE265)</f>
        <v>101</v>
      </c>
      <c r="AF266" s="51">
        <f t="shared" ref="AF266" si="192">SUM(AF250:AF265)</f>
        <v>101</v>
      </c>
      <c r="AG266" s="44"/>
      <c r="AH266" s="44">
        <f>28-AA266-(AC266/2)</f>
        <v>20</v>
      </c>
    </row>
    <row r="268" spans="1:35" ht="16" x14ac:dyDescent="0.35">
      <c r="AA268" s="53">
        <f>AA19+AA38+AA57+AA76+AA95+AA114+AA133+AA152+AA171+AA190+AA209+AA228+AA247+AA266</f>
        <v>125</v>
      </c>
      <c r="AB268" s="53">
        <f>AB19+AB38+AB57+AB76+AB95+AB114+AB133+AB152+AB171+AB190+AB209+AB228+AB247+AB266</f>
        <v>125</v>
      </c>
      <c r="AC268" s="53">
        <f t="shared" ref="AC268:AG268" si="193">AC38+AC57+AC76+AC95+AC114+AC133+AC152+AC171+AC190+AC209+AC228+AC247+AC266</f>
        <v>6</v>
      </c>
      <c r="AD268" s="53"/>
      <c r="AE268" s="53">
        <f t="shared" si="193"/>
        <v>1638</v>
      </c>
      <c r="AF268" s="53">
        <f t="shared" si="193"/>
        <v>1638</v>
      </c>
      <c r="AG268" s="53">
        <f t="shared" si="193"/>
        <v>0</v>
      </c>
      <c r="AH268" s="53">
        <f>AH19+AH38+AH57+AH76+AH95+AH114+AH133+AH152+AH171+AH190+AH209+AH228+AH247+AH266</f>
        <v>264</v>
      </c>
      <c r="AI268" s="52" t="s">
        <v>279</v>
      </c>
    </row>
  </sheetData>
  <mergeCells count="1336">
    <mergeCell ref="A245:A246"/>
    <mergeCell ref="B245:B246"/>
    <mergeCell ref="X245:Z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41:AF242"/>
    <mergeCell ref="AG241:AG242"/>
    <mergeCell ref="AH241:AH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F243:AF244"/>
    <mergeCell ref="AG243:AG244"/>
    <mergeCell ref="AH243:AH244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7:AF238"/>
    <mergeCell ref="AG237:AG238"/>
    <mergeCell ref="AH237:AH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G231:AG232"/>
    <mergeCell ref="AH231:AH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F233:AF234"/>
    <mergeCell ref="AG233:AG234"/>
    <mergeCell ref="AH233:AH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5:AF236"/>
    <mergeCell ref="AG235:AG236"/>
    <mergeCell ref="AH235:AH236"/>
    <mergeCell ref="C230:E230"/>
    <mergeCell ref="F230:H230"/>
    <mergeCell ref="I230:K230"/>
    <mergeCell ref="L230:N230"/>
    <mergeCell ref="O230:Q230"/>
    <mergeCell ref="R230:T230"/>
    <mergeCell ref="U230:W230"/>
    <mergeCell ref="X230:Z230"/>
    <mergeCell ref="A231:A232"/>
    <mergeCell ref="B231:B232"/>
    <mergeCell ref="C231:E232"/>
    <mergeCell ref="AA231:AA232"/>
    <mergeCell ref="AB231:AB232"/>
    <mergeCell ref="AC231:AC232"/>
    <mergeCell ref="AD231:AD232"/>
    <mergeCell ref="AE231:AE232"/>
    <mergeCell ref="AF231:AF232"/>
    <mergeCell ref="A222:A223"/>
    <mergeCell ref="B222:B223"/>
    <mergeCell ref="R222:T223"/>
    <mergeCell ref="AA222:AA223"/>
    <mergeCell ref="AB222:AB223"/>
    <mergeCell ref="AC222:AC223"/>
    <mergeCell ref="AD222:AD223"/>
    <mergeCell ref="AE222:AE223"/>
    <mergeCell ref="AF222:AF223"/>
    <mergeCell ref="AG222:AG223"/>
    <mergeCell ref="AH222:AH223"/>
    <mergeCell ref="AF224:AF225"/>
    <mergeCell ref="AG224:AG225"/>
    <mergeCell ref="AH224:AH225"/>
    <mergeCell ref="X226:Z227"/>
    <mergeCell ref="AF226:AF227"/>
    <mergeCell ref="AG226:AG227"/>
    <mergeCell ref="AH226:AH227"/>
    <mergeCell ref="A224:A225"/>
    <mergeCell ref="B224:B225"/>
    <mergeCell ref="AA224:AA225"/>
    <mergeCell ref="AB224:AB225"/>
    <mergeCell ref="U224:W225"/>
    <mergeCell ref="AC224:AC225"/>
    <mergeCell ref="AD224:AD225"/>
    <mergeCell ref="A220:A221"/>
    <mergeCell ref="B220:B221"/>
    <mergeCell ref="O220:Q221"/>
    <mergeCell ref="AA220:AA221"/>
    <mergeCell ref="AB220:AB221"/>
    <mergeCell ref="AC220:AC221"/>
    <mergeCell ref="AD220:AD221"/>
    <mergeCell ref="AE220:AE221"/>
    <mergeCell ref="AF220:AF221"/>
    <mergeCell ref="AG220:AG221"/>
    <mergeCell ref="AH220:AH221"/>
    <mergeCell ref="A216:A217"/>
    <mergeCell ref="B216:B217"/>
    <mergeCell ref="AG216:AG217"/>
    <mergeCell ref="AH216:AH217"/>
    <mergeCell ref="A218:A219"/>
    <mergeCell ref="B218:B219"/>
    <mergeCell ref="L218:N219"/>
    <mergeCell ref="AA218:AA219"/>
    <mergeCell ref="AB218:AB219"/>
    <mergeCell ref="AC218:AC219"/>
    <mergeCell ref="AD218:AD219"/>
    <mergeCell ref="A214:A215"/>
    <mergeCell ref="B214:B215"/>
    <mergeCell ref="F214:H215"/>
    <mergeCell ref="AA214:AA215"/>
    <mergeCell ref="AB214:AB215"/>
    <mergeCell ref="AC214:AC215"/>
    <mergeCell ref="AD214:AD215"/>
    <mergeCell ref="AE214:AE215"/>
    <mergeCell ref="AF214:AF215"/>
    <mergeCell ref="AG214:AG215"/>
    <mergeCell ref="AH214:AH215"/>
    <mergeCell ref="C211:E211"/>
    <mergeCell ref="F211:H211"/>
    <mergeCell ref="I211:K211"/>
    <mergeCell ref="L211:N211"/>
    <mergeCell ref="AE218:AE219"/>
    <mergeCell ref="AF218:AF219"/>
    <mergeCell ref="AG218:AG219"/>
    <mergeCell ref="AH218:AH219"/>
    <mergeCell ref="A207:A208"/>
    <mergeCell ref="B207:B208"/>
    <mergeCell ref="X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O211:Q211"/>
    <mergeCell ref="R211:T211"/>
    <mergeCell ref="U211:W211"/>
    <mergeCell ref="X211:Z211"/>
    <mergeCell ref="A212:A213"/>
    <mergeCell ref="B212:B213"/>
    <mergeCell ref="C212:E213"/>
    <mergeCell ref="AA212:AA213"/>
    <mergeCell ref="AB212:AB213"/>
    <mergeCell ref="AC212:AC213"/>
    <mergeCell ref="AD212:AD213"/>
    <mergeCell ref="AE212:AE213"/>
    <mergeCell ref="AF212:AF213"/>
    <mergeCell ref="AG212:AG213"/>
    <mergeCell ref="AH212:AH213"/>
    <mergeCell ref="A203:A204"/>
    <mergeCell ref="B203:B204"/>
    <mergeCell ref="R203:T204"/>
    <mergeCell ref="AA203:AA204"/>
    <mergeCell ref="AB203:AB204"/>
    <mergeCell ref="AC203:AC204"/>
    <mergeCell ref="AD203:AD204"/>
    <mergeCell ref="AE203:AE204"/>
    <mergeCell ref="AF203:AF204"/>
    <mergeCell ref="AG203:AG204"/>
    <mergeCell ref="AH203:AH204"/>
    <mergeCell ref="A205:A206"/>
    <mergeCell ref="B205:B206"/>
    <mergeCell ref="U205:W206"/>
    <mergeCell ref="AA205:AA206"/>
    <mergeCell ref="AB205:AB206"/>
    <mergeCell ref="AC205:AC206"/>
    <mergeCell ref="AD205:AD206"/>
    <mergeCell ref="AE205:AE206"/>
    <mergeCell ref="AF205:AF206"/>
    <mergeCell ref="AG205:AG206"/>
    <mergeCell ref="AH205:AH206"/>
    <mergeCell ref="A199:A200"/>
    <mergeCell ref="B199:B200"/>
    <mergeCell ref="L199:N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201:A202"/>
    <mergeCell ref="B201:B202"/>
    <mergeCell ref="O201:Q202"/>
    <mergeCell ref="AA201:AA202"/>
    <mergeCell ref="AB201:AB202"/>
    <mergeCell ref="AC201:AC202"/>
    <mergeCell ref="AD201:AD202"/>
    <mergeCell ref="AE201:AE202"/>
    <mergeCell ref="AF201:AF202"/>
    <mergeCell ref="AG201:AG202"/>
    <mergeCell ref="AH201:AH202"/>
    <mergeCell ref="AD193:AD194"/>
    <mergeCell ref="AE193:AE194"/>
    <mergeCell ref="AF193:AF194"/>
    <mergeCell ref="AG193:AG194"/>
    <mergeCell ref="AH193:AH194"/>
    <mergeCell ref="A195:A196"/>
    <mergeCell ref="B195:B196"/>
    <mergeCell ref="F195:H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7:A198"/>
    <mergeCell ref="B197:B198"/>
    <mergeCell ref="I197:K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G186:AG187"/>
    <mergeCell ref="AH186:AH187"/>
    <mergeCell ref="A188:A189"/>
    <mergeCell ref="B188:B189"/>
    <mergeCell ref="X188:Z189"/>
    <mergeCell ref="AA188:AA189"/>
    <mergeCell ref="AB188:AB189"/>
    <mergeCell ref="AC188:AC189"/>
    <mergeCell ref="AD188:AD189"/>
    <mergeCell ref="AE188:AE189"/>
    <mergeCell ref="AF188:AF189"/>
    <mergeCell ref="AG188:AG189"/>
    <mergeCell ref="AH188:AH189"/>
    <mergeCell ref="C192:E192"/>
    <mergeCell ref="F192:H192"/>
    <mergeCell ref="I192:K192"/>
    <mergeCell ref="L192:N192"/>
    <mergeCell ref="O192:Q192"/>
    <mergeCell ref="R192:T192"/>
    <mergeCell ref="U192:W192"/>
    <mergeCell ref="X192:Z192"/>
    <mergeCell ref="B186:B187"/>
    <mergeCell ref="U186:W187"/>
    <mergeCell ref="AA186:AA187"/>
    <mergeCell ref="AB186:AB187"/>
    <mergeCell ref="AC186:AC187"/>
    <mergeCell ref="AD186:AD187"/>
    <mergeCell ref="AE186:AE187"/>
    <mergeCell ref="A180:A181"/>
    <mergeCell ref="B180:B181"/>
    <mergeCell ref="L180:N181"/>
    <mergeCell ref="AA180:AA181"/>
    <mergeCell ref="AB180:AB181"/>
    <mergeCell ref="AC180:AC181"/>
    <mergeCell ref="AD180:AD181"/>
    <mergeCell ref="AE180:AE181"/>
    <mergeCell ref="AF180:AF181"/>
    <mergeCell ref="AG180:AG181"/>
    <mergeCell ref="AH180:AH181"/>
    <mergeCell ref="AG182:AG183"/>
    <mergeCell ref="AH182:AH183"/>
    <mergeCell ref="A184:A185"/>
    <mergeCell ref="B184:B185"/>
    <mergeCell ref="R184:T185"/>
    <mergeCell ref="AA184:AA185"/>
    <mergeCell ref="AB184:AB185"/>
    <mergeCell ref="AC184:AC185"/>
    <mergeCell ref="AD184:AD185"/>
    <mergeCell ref="AE184:AE185"/>
    <mergeCell ref="AF184:AF185"/>
    <mergeCell ref="AG184:AG185"/>
    <mergeCell ref="AH184:AH185"/>
    <mergeCell ref="A182:A183"/>
    <mergeCell ref="B182:B183"/>
    <mergeCell ref="O182:Q183"/>
    <mergeCell ref="AA182:AA183"/>
    <mergeCell ref="AB182:AB183"/>
    <mergeCell ref="AC182:AC183"/>
    <mergeCell ref="AD182:AD183"/>
    <mergeCell ref="AE182:AE183"/>
    <mergeCell ref="AD176:AD177"/>
    <mergeCell ref="AE176:AE177"/>
    <mergeCell ref="AF176:AF177"/>
    <mergeCell ref="AG176:AG177"/>
    <mergeCell ref="AH176:AH177"/>
    <mergeCell ref="A178:A179"/>
    <mergeCell ref="B178:B179"/>
    <mergeCell ref="I178:K179"/>
    <mergeCell ref="AA178:AA179"/>
    <mergeCell ref="AB178:AB179"/>
    <mergeCell ref="AC178:AC179"/>
    <mergeCell ref="AD178:AD179"/>
    <mergeCell ref="AE178:AE179"/>
    <mergeCell ref="AF178:AF179"/>
    <mergeCell ref="AG178:AG179"/>
    <mergeCell ref="AH178:AH179"/>
    <mergeCell ref="C173:E173"/>
    <mergeCell ref="F173:H173"/>
    <mergeCell ref="L173:N173"/>
    <mergeCell ref="O173:Q173"/>
    <mergeCell ref="R173:T173"/>
    <mergeCell ref="AH174:AH175"/>
    <mergeCell ref="A176:A177"/>
    <mergeCell ref="B176:B177"/>
    <mergeCell ref="F176:H177"/>
    <mergeCell ref="AA176:AA177"/>
    <mergeCell ref="AB176:AB177"/>
    <mergeCell ref="AC176:AC177"/>
    <mergeCell ref="AH165:AH166"/>
    <mergeCell ref="A167:A168"/>
    <mergeCell ref="B167:B168"/>
    <mergeCell ref="U167:W168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169:A170"/>
    <mergeCell ref="B169:B170"/>
    <mergeCell ref="X169:Z170"/>
    <mergeCell ref="AA169:AA170"/>
    <mergeCell ref="AB169:AB170"/>
    <mergeCell ref="AC169:AC170"/>
    <mergeCell ref="AD169:AD170"/>
    <mergeCell ref="AE169:AE170"/>
    <mergeCell ref="AF169:AF170"/>
    <mergeCell ref="AG169:AG170"/>
    <mergeCell ref="AH169:AH170"/>
    <mergeCell ref="AB161:AB162"/>
    <mergeCell ref="AC161:AC162"/>
    <mergeCell ref="AD161:AD162"/>
    <mergeCell ref="AE161:AE162"/>
    <mergeCell ref="AF161:AF162"/>
    <mergeCell ref="AG161:AG162"/>
    <mergeCell ref="AH161:AH162"/>
    <mergeCell ref="I159:K160"/>
    <mergeCell ref="AA161:AA162"/>
    <mergeCell ref="A163:A164"/>
    <mergeCell ref="B163:B164"/>
    <mergeCell ref="O163:Q164"/>
    <mergeCell ref="AA163:AA164"/>
    <mergeCell ref="AB163:AB164"/>
    <mergeCell ref="AC163:AC164"/>
    <mergeCell ref="AD163:AD164"/>
    <mergeCell ref="AE163:AE164"/>
    <mergeCell ref="AF163:AF164"/>
    <mergeCell ref="AG163:AG164"/>
    <mergeCell ref="AH163:AH164"/>
    <mergeCell ref="A155:A156"/>
    <mergeCell ref="B155:B156"/>
    <mergeCell ref="C155:E156"/>
    <mergeCell ref="AA155:AA156"/>
    <mergeCell ref="AB155:AB156"/>
    <mergeCell ref="AC155:AC156"/>
    <mergeCell ref="AD155:AD156"/>
    <mergeCell ref="AE155:AE156"/>
    <mergeCell ref="AF155:AF156"/>
    <mergeCell ref="AG155:AG156"/>
    <mergeCell ref="AH155:AH156"/>
    <mergeCell ref="A157:A158"/>
    <mergeCell ref="B157:B158"/>
    <mergeCell ref="F157:H158"/>
    <mergeCell ref="AA157:AA158"/>
    <mergeCell ref="AB157:AB158"/>
    <mergeCell ref="AC157:AC158"/>
    <mergeCell ref="AD157:AD158"/>
    <mergeCell ref="AE157:AE158"/>
    <mergeCell ref="AF157:AF158"/>
    <mergeCell ref="AG157:AG158"/>
    <mergeCell ref="AH157:AH158"/>
    <mergeCell ref="AG148:AG149"/>
    <mergeCell ref="AH148:AH149"/>
    <mergeCell ref="A150:A151"/>
    <mergeCell ref="B150:B151"/>
    <mergeCell ref="X150:Z151"/>
    <mergeCell ref="AA150:AA151"/>
    <mergeCell ref="AB150:AB151"/>
    <mergeCell ref="AC150:AC151"/>
    <mergeCell ref="AD150:AD151"/>
    <mergeCell ref="AE150:AE151"/>
    <mergeCell ref="AF150:AF151"/>
    <mergeCell ref="AG150:AG151"/>
    <mergeCell ref="AH150:AH151"/>
    <mergeCell ref="C154:E154"/>
    <mergeCell ref="F154:H154"/>
    <mergeCell ref="I154:K154"/>
    <mergeCell ref="L154:N154"/>
    <mergeCell ref="O154:Q154"/>
    <mergeCell ref="R154:T154"/>
    <mergeCell ref="U154:W154"/>
    <mergeCell ref="X154:Z154"/>
    <mergeCell ref="A144:A145"/>
    <mergeCell ref="B144:B145"/>
    <mergeCell ref="O144:Q145"/>
    <mergeCell ref="AA144:AA145"/>
    <mergeCell ref="AB144:AB145"/>
    <mergeCell ref="AC144:AC145"/>
    <mergeCell ref="AD144:AD145"/>
    <mergeCell ref="AE144:AE145"/>
    <mergeCell ref="AF144:AF145"/>
    <mergeCell ref="A148:A149"/>
    <mergeCell ref="B148:B149"/>
    <mergeCell ref="U148:W149"/>
    <mergeCell ref="AA148:AA149"/>
    <mergeCell ref="AB148:AB149"/>
    <mergeCell ref="AC148:AC149"/>
    <mergeCell ref="AD148:AD149"/>
    <mergeCell ref="AE148:AE149"/>
    <mergeCell ref="AF148:AF149"/>
    <mergeCell ref="C135:E135"/>
    <mergeCell ref="F135:H135"/>
    <mergeCell ref="I135:K135"/>
    <mergeCell ref="L135:N135"/>
    <mergeCell ref="O135:Q135"/>
    <mergeCell ref="R135:T135"/>
    <mergeCell ref="U135:W135"/>
    <mergeCell ref="X135:Z135"/>
    <mergeCell ref="AA138:AA139"/>
    <mergeCell ref="AB138:AB139"/>
    <mergeCell ref="AC138:AC139"/>
    <mergeCell ref="AD138:AD139"/>
    <mergeCell ref="AE138:AE139"/>
    <mergeCell ref="AF138:AF139"/>
    <mergeCell ref="AG138:AG139"/>
    <mergeCell ref="AH138:AH139"/>
    <mergeCell ref="A140:A141"/>
    <mergeCell ref="B140:B141"/>
    <mergeCell ref="I140:K141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H136:AH137"/>
    <mergeCell ref="AB136:AB137"/>
    <mergeCell ref="AC136:AC137"/>
    <mergeCell ref="AD136:AD137"/>
    <mergeCell ref="AE136:AE137"/>
    <mergeCell ref="AH127:AH128"/>
    <mergeCell ref="A129:A130"/>
    <mergeCell ref="B129:B130"/>
    <mergeCell ref="U129:W130"/>
    <mergeCell ref="AA129:AA130"/>
    <mergeCell ref="AB129:AB130"/>
    <mergeCell ref="AC129:AC130"/>
    <mergeCell ref="AD129:AD130"/>
    <mergeCell ref="AE129:AE130"/>
    <mergeCell ref="AF129:AF130"/>
    <mergeCell ref="AH129:AH130"/>
    <mergeCell ref="A131:A132"/>
    <mergeCell ref="B131:B132"/>
    <mergeCell ref="X131:Z132"/>
    <mergeCell ref="AA131:AA132"/>
    <mergeCell ref="AB131:AB132"/>
    <mergeCell ref="AC131:AC132"/>
    <mergeCell ref="AD131:AD132"/>
    <mergeCell ref="AE131:AE132"/>
    <mergeCell ref="AF131:AF132"/>
    <mergeCell ref="AH131:AH132"/>
    <mergeCell ref="A121:A122"/>
    <mergeCell ref="B121:B122"/>
    <mergeCell ref="I121:K122"/>
    <mergeCell ref="AA121:AA122"/>
    <mergeCell ref="AB121:AB122"/>
    <mergeCell ref="AC121:AC122"/>
    <mergeCell ref="AD121:AD122"/>
    <mergeCell ref="AH123:AH124"/>
    <mergeCell ref="A125:A126"/>
    <mergeCell ref="B125:B126"/>
    <mergeCell ref="O125:Q126"/>
    <mergeCell ref="AA125:AA126"/>
    <mergeCell ref="AB125:AB126"/>
    <mergeCell ref="AC125:AC126"/>
    <mergeCell ref="AD125:AD126"/>
    <mergeCell ref="AE125:AE126"/>
    <mergeCell ref="AF125:AF126"/>
    <mergeCell ref="AH125:AH126"/>
    <mergeCell ref="AF121:AF122"/>
    <mergeCell ref="AH121:AH122"/>
    <mergeCell ref="AE123:AE124"/>
    <mergeCell ref="AF123:AF124"/>
    <mergeCell ref="AD123:AD124"/>
    <mergeCell ref="A112:A113"/>
    <mergeCell ref="B112:B113"/>
    <mergeCell ref="X112:Z113"/>
    <mergeCell ref="AA112:AA113"/>
    <mergeCell ref="AB112:AB113"/>
    <mergeCell ref="AC112:AC113"/>
    <mergeCell ref="AD112:AD113"/>
    <mergeCell ref="AE112:AE113"/>
    <mergeCell ref="AF112:AF113"/>
    <mergeCell ref="AG112:AG113"/>
    <mergeCell ref="AH112:AH113"/>
    <mergeCell ref="A110:A111"/>
    <mergeCell ref="B110:B111"/>
    <mergeCell ref="U110:W111"/>
    <mergeCell ref="AA110:AA111"/>
    <mergeCell ref="AB110:AB111"/>
    <mergeCell ref="C116:E116"/>
    <mergeCell ref="F116:H116"/>
    <mergeCell ref="I116:K116"/>
    <mergeCell ref="L116:N116"/>
    <mergeCell ref="O116:Q116"/>
    <mergeCell ref="R116:T116"/>
    <mergeCell ref="U116:W116"/>
    <mergeCell ref="X116:Z116"/>
    <mergeCell ref="B106:B107"/>
    <mergeCell ref="O106:Q107"/>
    <mergeCell ref="AA106:AA107"/>
    <mergeCell ref="AB106:AB107"/>
    <mergeCell ref="AC106:AC107"/>
    <mergeCell ref="AD106:AD107"/>
    <mergeCell ref="AE106:AE107"/>
    <mergeCell ref="AF106:AF107"/>
    <mergeCell ref="AG106:AG107"/>
    <mergeCell ref="AH106:AH107"/>
    <mergeCell ref="I102:K103"/>
    <mergeCell ref="AC110:AC111"/>
    <mergeCell ref="AD110:AD111"/>
    <mergeCell ref="AE110:AE111"/>
    <mergeCell ref="AF110:AF111"/>
    <mergeCell ref="AG110:AG111"/>
    <mergeCell ref="AH110:AH111"/>
    <mergeCell ref="AF102:AF103"/>
    <mergeCell ref="AG102:AG103"/>
    <mergeCell ref="AH102:AH103"/>
    <mergeCell ref="AC108:AC109"/>
    <mergeCell ref="AD108:AD109"/>
    <mergeCell ref="AE108:AE109"/>
    <mergeCell ref="AF108:AF109"/>
    <mergeCell ref="AG108:AG109"/>
    <mergeCell ref="AH108:AH109"/>
    <mergeCell ref="C97:E97"/>
    <mergeCell ref="F97:H97"/>
    <mergeCell ref="I97:K97"/>
    <mergeCell ref="L97:N97"/>
    <mergeCell ref="O97:Q97"/>
    <mergeCell ref="R97:T97"/>
    <mergeCell ref="U97:W97"/>
    <mergeCell ref="X97:Z97"/>
    <mergeCell ref="AA102:AA103"/>
    <mergeCell ref="AB102:AB103"/>
    <mergeCell ref="AC102:AC103"/>
    <mergeCell ref="AD102:AD103"/>
    <mergeCell ref="AE102:AE103"/>
    <mergeCell ref="A104:A105"/>
    <mergeCell ref="B104:B105"/>
    <mergeCell ref="L104:N105"/>
    <mergeCell ref="AA104:AA105"/>
    <mergeCell ref="AB104:AB105"/>
    <mergeCell ref="AC104:AC105"/>
    <mergeCell ref="AD104:AD105"/>
    <mergeCell ref="AE104:AE105"/>
    <mergeCell ref="B102:B103"/>
    <mergeCell ref="F100:H101"/>
    <mergeCell ref="A98:A99"/>
    <mergeCell ref="B98:B99"/>
    <mergeCell ref="AD98:AD99"/>
    <mergeCell ref="AE98:AE99"/>
    <mergeCell ref="AD100:AD101"/>
    <mergeCell ref="AE100:AE101"/>
    <mergeCell ref="A91:A92"/>
    <mergeCell ref="B91:B92"/>
    <mergeCell ref="U91:W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93:A94"/>
    <mergeCell ref="B93:B94"/>
    <mergeCell ref="X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C87:AC88"/>
    <mergeCell ref="AD87:AD88"/>
    <mergeCell ref="AE87:AE88"/>
    <mergeCell ref="AF87:AF88"/>
    <mergeCell ref="AG87:AG88"/>
    <mergeCell ref="AH87:AH88"/>
    <mergeCell ref="A79:A80"/>
    <mergeCell ref="B79:B80"/>
    <mergeCell ref="AA79:AA80"/>
    <mergeCell ref="AB79:AB80"/>
    <mergeCell ref="AC79:AC80"/>
    <mergeCell ref="AD79:AD80"/>
    <mergeCell ref="AE79:AE80"/>
    <mergeCell ref="AF79:AF80"/>
    <mergeCell ref="A89:A90"/>
    <mergeCell ref="B89:B90"/>
    <mergeCell ref="R89:T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G79:AG80"/>
    <mergeCell ref="AH79:AH80"/>
    <mergeCell ref="AC81:AC82"/>
    <mergeCell ref="AD81:AD82"/>
    <mergeCell ref="AE81:AE82"/>
    <mergeCell ref="AF81:AF82"/>
    <mergeCell ref="AG81:AG82"/>
    <mergeCell ref="C78:E78"/>
    <mergeCell ref="F78:H78"/>
    <mergeCell ref="I78:K78"/>
    <mergeCell ref="L78:N78"/>
    <mergeCell ref="O78:Q78"/>
    <mergeCell ref="R78:T78"/>
    <mergeCell ref="U78:W78"/>
    <mergeCell ref="X78:Z78"/>
    <mergeCell ref="C79:E80"/>
    <mergeCell ref="F81:H82"/>
    <mergeCell ref="I83:K84"/>
    <mergeCell ref="L85:N86"/>
    <mergeCell ref="A87:A88"/>
    <mergeCell ref="B87:B88"/>
    <mergeCell ref="O87:Q88"/>
    <mergeCell ref="AA87:AA88"/>
    <mergeCell ref="AB87:AB88"/>
    <mergeCell ref="A81:A82"/>
    <mergeCell ref="B81:B82"/>
    <mergeCell ref="AA81:AA82"/>
    <mergeCell ref="AB81:AB82"/>
    <mergeCell ref="F43:H44"/>
    <mergeCell ref="I45:K46"/>
    <mergeCell ref="L47:N48"/>
    <mergeCell ref="O49:Q50"/>
    <mergeCell ref="R51:T52"/>
    <mergeCell ref="A53:A54"/>
    <mergeCell ref="B53:B54"/>
    <mergeCell ref="U53:W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45:A46"/>
    <mergeCell ref="B45:B46"/>
    <mergeCell ref="AA45:AA46"/>
    <mergeCell ref="AB45:AB46"/>
    <mergeCell ref="AC45:AC46"/>
    <mergeCell ref="AE45:AE46"/>
    <mergeCell ref="AG45:AG46"/>
    <mergeCell ref="AH47:AH48"/>
    <mergeCell ref="A43:A44"/>
    <mergeCell ref="B43:B44"/>
    <mergeCell ref="AA43:AA44"/>
    <mergeCell ref="AB43:AB44"/>
    <mergeCell ref="AC43:AC44"/>
    <mergeCell ref="AH43:AH44"/>
    <mergeCell ref="A49:A50"/>
    <mergeCell ref="B49:B50"/>
    <mergeCell ref="B41:B42"/>
    <mergeCell ref="AA41:AA42"/>
    <mergeCell ref="AB41:AB42"/>
    <mergeCell ref="AC41:AC42"/>
    <mergeCell ref="AD41:AD42"/>
    <mergeCell ref="A34:A35"/>
    <mergeCell ref="AB34:AB35"/>
    <mergeCell ref="AC34:AC35"/>
    <mergeCell ref="AB32:AB33"/>
    <mergeCell ref="AC32:AC33"/>
    <mergeCell ref="AC30:AC31"/>
    <mergeCell ref="AH36:AH37"/>
    <mergeCell ref="C40:E40"/>
    <mergeCell ref="F40:H40"/>
    <mergeCell ref="I40:K40"/>
    <mergeCell ref="L40:N40"/>
    <mergeCell ref="O40:Q40"/>
    <mergeCell ref="R40:T40"/>
    <mergeCell ref="U40:W40"/>
    <mergeCell ref="X40:Z40"/>
    <mergeCell ref="C41:E42"/>
    <mergeCell ref="AH41:AH42"/>
    <mergeCell ref="AE36:AE37"/>
    <mergeCell ref="AF36:AF37"/>
    <mergeCell ref="AA32:AA33"/>
    <mergeCell ref="AH32:AH33"/>
    <mergeCell ref="AG36:AG37"/>
    <mergeCell ref="AC142:AC143"/>
    <mergeCell ref="AD142:AD143"/>
    <mergeCell ref="AE142:AE143"/>
    <mergeCell ref="AF142:AF143"/>
    <mergeCell ref="AG142:AG143"/>
    <mergeCell ref="AH142:AH143"/>
    <mergeCell ref="AH144:AH145"/>
    <mergeCell ref="AG144:AG145"/>
    <mergeCell ref="A165:A166"/>
    <mergeCell ref="B165:B166"/>
    <mergeCell ref="R165:T166"/>
    <mergeCell ref="AA165:AA166"/>
    <mergeCell ref="AB165:AB166"/>
    <mergeCell ref="AC165:AC166"/>
    <mergeCell ref="AD165:AD166"/>
    <mergeCell ref="AE165:AE166"/>
    <mergeCell ref="AF165:AF166"/>
    <mergeCell ref="AG165:AG166"/>
    <mergeCell ref="A161:A162"/>
    <mergeCell ref="B161:B162"/>
    <mergeCell ref="L161:N162"/>
    <mergeCell ref="A146:A147"/>
    <mergeCell ref="B146:B147"/>
    <mergeCell ref="R146:T147"/>
    <mergeCell ref="AA146:AA147"/>
    <mergeCell ref="AB146:AB147"/>
    <mergeCell ref="AC146:AC147"/>
    <mergeCell ref="AD146:AD147"/>
    <mergeCell ref="AE146:AE147"/>
    <mergeCell ref="AF146:AF147"/>
    <mergeCell ref="AG146:AG147"/>
    <mergeCell ref="AH146:AH147"/>
    <mergeCell ref="AH98:AH99"/>
    <mergeCell ref="A159:A160"/>
    <mergeCell ref="B159:B160"/>
    <mergeCell ref="AA159:AA160"/>
    <mergeCell ref="AB159:AB160"/>
    <mergeCell ref="AC159:AC160"/>
    <mergeCell ref="AD159:AD160"/>
    <mergeCell ref="AE159:AE160"/>
    <mergeCell ref="AF159:AF160"/>
    <mergeCell ref="AG159:AG160"/>
    <mergeCell ref="AH159:AH160"/>
    <mergeCell ref="B136:B137"/>
    <mergeCell ref="AA136:AA137"/>
    <mergeCell ref="AE117:AE118"/>
    <mergeCell ref="AE121:AE122"/>
    <mergeCell ref="A123:A124"/>
    <mergeCell ref="B123:B124"/>
    <mergeCell ref="L123:N124"/>
    <mergeCell ref="AA123:AA124"/>
    <mergeCell ref="AB123:AB124"/>
    <mergeCell ref="AC123:AC124"/>
    <mergeCell ref="AA98:AA99"/>
    <mergeCell ref="AB98:AB99"/>
    <mergeCell ref="AC98:AC99"/>
    <mergeCell ref="C98:E99"/>
    <mergeCell ref="A108:A109"/>
    <mergeCell ref="B108:B109"/>
    <mergeCell ref="R108:T109"/>
    <mergeCell ref="AA108:AA109"/>
    <mergeCell ref="AB108:AB109"/>
    <mergeCell ref="A136:A137"/>
    <mergeCell ref="C136:E137"/>
    <mergeCell ref="AG70:AG71"/>
    <mergeCell ref="AD64:AD65"/>
    <mergeCell ref="AE64:AE65"/>
    <mergeCell ref="AD30:AD31"/>
    <mergeCell ref="AE30:AE31"/>
    <mergeCell ref="AF98:AF99"/>
    <mergeCell ref="AG98:AG99"/>
    <mergeCell ref="AD36:AD37"/>
    <mergeCell ref="AD55:AD56"/>
    <mergeCell ref="AD45:AD46"/>
    <mergeCell ref="AF47:AF48"/>
    <mergeCell ref="AG47:AG48"/>
    <mergeCell ref="AE41:AE42"/>
    <mergeCell ref="AF41:AF42"/>
    <mergeCell ref="AG41:AG42"/>
    <mergeCell ref="AD43:AD44"/>
    <mergeCell ref="AE43:AE44"/>
    <mergeCell ref="AF43:AF44"/>
    <mergeCell ref="AG43:AG44"/>
    <mergeCell ref="AG55:AG56"/>
    <mergeCell ref="AG32:AG33"/>
    <mergeCell ref="AG30:AG31"/>
    <mergeCell ref="A26:A27"/>
    <mergeCell ref="AE26:AE27"/>
    <mergeCell ref="AF26:AF27"/>
    <mergeCell ref="I26:K27"/>
    <mergeCell ref="L28:N29"/>
    <mergeCell ref="B26:B27"/>
    <mergeCell ref="AA26:AA27"/>
    <mergeCell ref="AB26:AB27"/>
    <mergeCell ref="A24:A25"/>
    <mergeCell ref="AC26:AC27"/>
    <mergeCell ref="AF45:AF46"/>
    <mergeCell ref="AD32:AD33"/>
    <mergeCell ref="AE32:AE33"/>
    <mergeCell ref="AF32:AF33"/>
    <mergeCell ref="AD22:AD23"/>
    <mergeCell ref="AE22:AE23"/>
    <mergeCell ref="AF22:AF23"/>
    <mergeCell ref="AE28:AE29"/>
    <mergeCell ref="AF28:AF29"/>
    <mergeCell ref="AD28:AD29"/>
    <mergeCell ref="O30:Q31"/>
    <mergeCell ref="R32:T33"/>
    <mergeCell ref="U34:W35"/>
    <mergeCell ref="A36:A37"/>
    <mergeCell ref="B36:B37"/>
    <mergeCell ref="X36:Z37"/>
    <mergeCell ref="AA36:AA37"/>
    <mergeCell ref="AB36:AB37"/>
    <mergeCell ref="AC36:AC37"/>
    <mergeCell ref="A32:A33"/>
    <mergeCell ref="B32:B33"/>
    <mergeCell ref="A41:A42"/>
    <mergeCell ref="AH22:AH23"/>
    <mergeCell ref="AH28:AH29"/>
    <mergeCell ref="AA28:AA29"/>
    <mergeCell ref="AB28:AB29"/>
    <mergeCell ref="AC28:AC29"/>
    <mergeCell ref="B24:B25"/>
    <mergeCell ref="F24:H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G22:AG23"/>
    <mergeCell ref="AG28:AG29"/>
    <mergeCell ref="AD26:AD27"/>
    <mergeCell ref="AG5:AG6"/>
    <mergeCell ref="AH5:AH6"/>
    <mergeCell ref="I7:K8"/>
    <mergeCell ref="AF30:AF31"/>
    <mergeCell ref="A30:A31"/>
    <mergeCell ref="B30:B31"/>
    <mergeCell ref="AA30:AA31"/>
    <mergeCell ref="AB30:AB31"/>
    <mergeCell ref="AH34:AH35"/>
    <mergeCell ref="B34:B35"/>
    <mergeCell ref="AA34:AA35"/>
    <mergeCell ref="AE15:AE16"/>
    <mergeCell ref="AD15:AD16"/>
    <mergeCell ref="AC13:AC14"/>
    <mergeCell ref="AC11:AC12"/>
    <mergeCell ref="O21:Q21"/>
    <mergeCell ref="R21:T21"/>
    <mergeCell ref="U21:W21"/>
    <mergeCell ref="X21:Z21"/>
    <mergeCell ref="C22:E23"/>
    <mergeCell ref="AA22:AA23"/>
    <mergeCell ref="AB22:AB23"/>
    <mergeCell ref="AC22:AC23"/>
    <mergeCell ref="AG26:AG27"/>
    <mergeCell ref="AH26:AH27"/>
    <mergeCell ref="AD34:AD35"/>
    <mergeCell ref="AE34:AE35"/>
    <mergeCell ref="AF34:AF35"/>
    <mergeCell ref="AG34:AG35"/>
    <mergeCell ref="C21:E21"/>
    <mergeCell ref="AH17:AH18"/>
    <mergeCell ref="AH30:AH31"/>
    <mergeCell ref="AH3:AH4"/>
    <mergeCell ref="AE3:AE4"/>
    <mergeCell ref="AH11:AH12"/>
    <mergeCell ref="AF3:AF4"/>
    <mergeCell ref="AE11:AE12"/>
    <mergeCell ref="AH13:AH14"/>
    <mergeCell ref="AE13:AE14"/>
    <mergeCell ref="AD9:AD10"/>
    <mergeCell ref="AF13:AF14"/>
    <mergeCell ref="AA11:AA12"/>
    <mergeCell ref="AA15:AA16"/>
    <mergeCell ref="AA9:AA10"/>
    <mergeCell ref="AG3:AG4"/>
    <mergeCell ref="AG9:AG10"/>
    <mergeCell ref="AG11:AG12"/>
    <mergeCell ref="AG13:AG14"/>
    <mergeCell ref="AG15:AG16"/>
    <mergeCell ref="AD11:AD12"/>
    <mergeCell ref="AH15:AH16"/>
    <mergeCell ref="AF15:AF16"/>
    <mergeCell ref="AB3:AB4"/>
    <mergeCell ref="AB11:AB12"/>
    <mergeCell ref="AH9:AH10"/>
    <mergeCell ref="AE9:AE10"/>
    <mergeCell ref="AA7:AA8"/>
    <mergeCell ref="AB7:AB8"/>
    <mergeCell ref="AC7:AC8"/>
    <mergeCell ref="AD7:AD8"/>
    <mergeCell ref="AE7:AE8"/>
    <mergeCell ref="AF7:AF8"/>
    <mergeCell ref="AG7:AG8"/>
    <mergeCell ref="AH7:AH8"/>
    <mergeCell ref="AF17:AF18"/>
    <mergeCell ref="A22:A23"/>
    <mergeCell ref="B22:B23"/>
    <mergeCell ref="B28:B29"/>
    <mergeCell ref="A28:A29"/>
    <mergeCell ref="AF9:AF10"/>
    <mergeCell ref="AF11:AF12"/>
    <mergeCell ref="AD17:AD18"/>
    <mergeCell ref="AC15:AC16"/>
    <mergeCell ref="AD13:AD14"/>
    <mergeCell ref="A5:A6"/>
    <mergeCell ref="I2:K2"/>
    <mergeCell ref="AG17:AG18"/>
    <mergeCell ref="A15:A16"/>
    <mergeCell ref="B11:B12"/>
    <mergeCell ref="B15:B16"/>
    <mergeCell ref="AC3:AC4"/>
    <mergeCell ref="AB13:AB14"/>
    <mergeCell ref="AC9:AC10"/>
    <mergeCell ref="I21:K21"/>
    <mergeCell ref="F21:H21"/>
    <mergeCell ref="L21:N21"/>
    <mergeCell ref="R13:T14"/>
    <mergeCell ref="B7:B8"/>
    <mergeCell ref="B5:B6"/>
    <mergeCell ref="F5:H6"/>
    <mergeCell ref="AA5:AA6"/>
    <mergeCell ref="AB5:AB6"/>
    <mergeCell ref="AC5:AC6"/>
    <mergeCell ref="AD5:AD6"/>
    <mergeCell ref="AE5:AE6"/>
    <mergeCell ref="AF5:AF6"/>
    <mergeCell ref="C2:E2"/>
    <mergeCell ref="L2:N2"/>
    <mergeCell ref="O2:Q2"/>
    <mergeCell ref="R2:T2"/>
    <mergeCell ref="AA17:AA18"/>
    <mergeCell ref="AB17:AB18"/>
    <mergeCell ref="U2:W2"/>
    <mergeCell ref="AA13:AA14"/>
    <mergeCell ref="X17:Z18"/>
    <mergeCell ref="AE17:AE18"/>
    <mergeCell ref="AD3:AD4"/>
    <mergeCell ref="A3:A4"/>
    <mergeCell ref="A9:A10"/>
    <mergeCell ref="B3:B4"/>
    <mergeCell ref="AA3:AA4"/>
    <mergeCell ref="C3:E4"/>
    <mergeCell ref="L9:N10"/>
    <mergeCell ref="A7:A8"/>
    <mergeCell ref="B9:B10"/>
    <mergeCell ref="O11:Q12"/>
    <mergeCell ref="F2:H2"/>
    <mergeCell ref="X2:Z2"/>
    <mergeCell ref="AB9:AB10"/>
    <mergeCell ref="AC17:AC18"/>
    <mergeCell ref="AB15:AB16"/>
    <mergeCell ref="B17:B18"/>
    <mergeCell ref="A17:A18"/>
    <mergeCell ref="U15:W16"/>
    <mergeCell ref="B13:B14"/>
    <mergeCell ref="A11:A12"/>
    <mergeCell ref="A13:A14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H45:AH46"/>
    <mergeCell ref="A47:A48"/>
    <mergeCell ref="B47:B48"/>
    <mergeCell ref="AA47:AA48"/>
    <mergeCell ref="AB47:AB48"/>
    <mergeCell ref="AC47:AC48"/>
    <mergeCell ref="AD47:AD48"/>
    <mergeCell ref="AE47:AE48"/>
    <mergeCell ref="AH51:AH52"/>
    <mergeCell ref="A51:A52"/>
    <mergeCell ref="B51:B52"/>
    <mergeCell ref="AA51:AA52"/>
    <mergeCell ref="AB51:AB52"/>
    <mergeCell ref="AC51:AC52"/>
    <mergeCell ref="AD51:AD52"/>
    <mergeCell ref="AE51:AE52"/>
    <mergeCell ref="AF51:AF52"/>
    <mergeCell ref="AG51:AG52"/>
    <mergeCell ref="AH55:AH56"/>
    <mergeCell ref="A60:A61"/>
    <mergeCell ref="B60:B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55:A56"/>
    <mergeCell ref="B55:B56"/>
    <mergeCell ref="X55:Z56"/>
    <mergeCell ref="AA55:AA56"/>
    <mergeCell ref="AB55:AB56"/>
    <mergeCell ref="AC55:AC56"/>
    <mergeCell ref="AE55:AE56"/>
    <mergeCell ref="AF55:AF56"/>
    <mergeCell ref="A62:A63"/>
    <mergeCell ref="B62:B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U59:W59"/>
    <mergeCell ref="X59:Z59"/>
    <mergeCell ref="C60:E61"/>
    <mergeCell ref="F62:H63"/>
    <mergeCell ref="C59:E59"/>
    <mergeCell ref="F59:H59"/>
    <mergeCell ref="I59:K59"/>
    <mergeCell ref="L59:N59"/>
    <mergeCell ref="O59:Q59"/>
    <mergeCell ref="R59:T59"/>
    <mergeCell ref="AH64:AH65"/>
    <mergeCell ref="A66:A67"/>
    <mergeCell ref="B66:B67"/>
    <mergeCell ref="AA66:AA67"/>
    <mergeCell ref="AB66:AB67"/>
    <mergeCell ref="AC66:AC67"/>
    <mergeCell ref="AD66:AD67"/>
    <mergeCell ref="AE66:AE67"/>
    <mergeCell ref="AF66:AF67"/>
    <mergeCell ref="AG66:AG67"/>
    <mergeCell ref="AH66:AH67"/>
    <mergeCell ref="AH68:AH69"/>
    <mergeCell ref="A68:A69"/>
    <mergeCell ref="B68:B69"/>
    <mergeCell ref="AA68:AA69"/>
    <mergeCell ref="AB68:AB69"/>
    <mergeCell ref="AC68:AC69"/>
    <mergeCell ref="AD68:AD69"/>
    <mergeCell ref="AE68:AE69"/>
    <mergeCell ref="AF68:AF69"/>
    <mergeCell ref="AG68:AG69"/>
    <mergeCell ref="I64:K65"/>
    <mergeCell ref="L66:N67"/>
    <mergeCell ref="O68:Q69"/>
    <mergeCell ref="A64:A65"/>
    <mergeCell ref="B64:B65"/>
    <mergeCell ref="AA64:AA65"/>
    <mergeCell ref="AB64:AB65"/>
    <mergeCell ref="AC64:AC65"/>
    <mergeCell ref="AF64:AF65"/>
    <mergeCell ref="AG64:AG65"/>
    <mergeCell ref="AH70:AH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H72:AH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A70:A71"/>
    <mergeCell ref="B70:B71"/>
    <mergeCell ref="R70:T71"/>
    <mergeCell ref="AA70:AA71"/>
    <mergeCell ref="AB70:AB71"/>
    <mergeCell ref="AC70:AC71"/>
    <mergeCell ref="AH74:AH75"/>
    <mergeCell ref="AD70:AD71"/>
    <mergeCell ref="AE70:AE71"/>
    <mergeCell ref="AF70:AF71"/>
    <mergeCell ref="AH81:AH82"/>
    <mergeCell ref="A83:A84"/>
    <mergeCell ref="B83:B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85:A86"/>
    <mergeCell ref="B85:B86"/>
    <mergeCell ref="AA85:AA86"/>
    <mergeCell ref="AB85:AB86"/>
    <mergeCell ref="AC85:AC86"/>
    <mergeCell ref="AD85:AD86"/>
    <mergeCell ref="AE85:AE86"/>
    <mergeCell ref="AF85:AF86"/>
    <mergeCell ref="AG85:AG86"/>
    <mergeCell ref="AH85:AH86"/>
    <mergeCell ref="AH100:AH101"/>
    <mergeCell ref="A100:A101"/>
    <mergeCell ref="B100:B101"/>
    <mergeCell ref="AA100:AA101"/>
    <mergeCell ref="AB100:AB101"/>
    <mergeCell ref="AC100:AC101"/>
    <mergeCell ref="A102:A103"/>
    <mergeCell ref="AH119:AH120"/>
    <mergeCell ref="AF117:AF118"/>
    <mergeCell ref="AH117:AH118"/>
    <mergeCell ref="A119:A120"/>
    <mergeCell ref="B119:B120"/>
    <mergeCell ref="AA119:AA120"/>
    <mergeCell ref="AB119:AB120"/>
    <mergeCell ref="AC119:AC120"/>
    <mergeCell ref="AD119:AD120"/>
    <mergeCell ref="AE119:AE120"/>
    <mergeCell ref="AF119:AF120"/>
    <mergeCell ref="A117:A118"/>
    <mergeCell ref="B117:B118"/>
    <mergeCell ref="AA117:AA118"/>
    <mergeCell ref="AB117:AB118"/>
    <mergeCell ref="AC117:AC118"/>
    <mergeCell ref="AD117:AD118"/>
    <mergeCell ref="C117:E118"/>
    <mergeCell ref="F119:H120"/>
    <mergeCell ref="AF104:AF105"/>
    <mergeCell ref="AG104:AG105"/>
    <mergeCell ref="AH104:AH105"/>
    <mergeCell ref="A106:A107"/>
    <mergeCell ref="AF100:AF101"/>
    <mergeCell ref="AG100:AG101"/>
    <mergeCell ref="AF136:AF137"/>
    <mergeCell ref="AG136:AG137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U173:W173"/>
    <mergeCell ref="X173:Z173"/>
    <mergeCell ref="A174:A175"/>
    <mergeCell ref="B174:B175"/>
    <mergeCell ref="C174:E175"/>
    <mergeCell ref="AA174:AA175"/>
    <mergeCell ref="AB174:AB175"/>
    <mergeCell ref="AC174:AC175"/>
    <mergeCell ref="AD174:AD175"/>
    <mergeCell ref="AE174:AE175"/>
    <mergeCell ref="AF174:AF175"/>
    <mergeCell ref="AG174:AG175"/>
    <mergeCell ref="I173:K173"/>
    <mergeCell ref="A138:A139"/>
    <mergeCell ref="B138:B139"/>
    <mergeCell ref="F138:H139"/>
    <mergeCell ref="A142:A143"/>
    <mergeCell ref="B142:B143"/>
    <mergeCell ref="L142:N143"/>
    <mergeCell ref="AA142:AA143"/>
    <mergeCell ref="AB142:AB143"/>
    <mergeCell ref="AF182:AF183"/>
    <mergeCell ref="C249:E249"/>
    <mergeCell ref="F249:H249"/>
    <mergeCell ref="I249:K249"/>
    <mergeCell ref="L249:N249"/>
    <mergeCell ref="O249:Q249"/>
    <mergeCell ref="R249:T249"/>
    <mergeCell ref="U249:W249"/>
    <mergeCell ref="X249:Z249"/>
    <mergeCell ref="AE224:AE225"/>
    <mergeCell ref="A226:A227"/>
    <mergeCell ref="B226:B227"/>
    <mergeCell ref="AA226:AA227"/>
    <mergeCell ref="AB226:AB227"/>
    <mergeCell ref="AC226:AC227"/>
    <mergeCell ref="AD226:AD227"/>
    <mergeCell ref="AE226:AE227"/>
    <mergeCell ref="I216:K217"/>
    <mergeCell ref="AA216:AA217"/>
    <mergeCell ref="AB216:AB217"/>
    <mergeCell ref="AC216:AC217"/>
    <mergeCell ref="AD216:AD217"/>
    <mergeCell ref="AE216:AE217"/>
    <mergeCell ref="AF216:AF217"/>
    <mergeCell ref="A186:A187"/>
    <mergeCell ref="AF186:AF187"/>
    <mergeCell ref="A193:A194"/>
    <mergeCell ref="B193:B194"/>
    <mergeCell ref="C193:E194"/>
    <mergeCell ref="AA193:AA194"/>
    <mergeCell ref="AB193:AB194"/>
    <mergeCell ref="AC193:AC194"/>
    <mergeCell ref="A250:A251"/>
    <mergeCell ref="B250:B251"/>
    <mergeCell ref="C250:E251"/>
    <mergeCell ref="AA250:AA251"/>
    <mergeCell ref="AB250:AB251"/>
    <mergeCell ref="AC250:AC251"/>
    <mergeCell ref="AD250:AD251"/>
    <mergeCell ref="AE250:AE251"/>
    <mergeCell ref="AF250:AF251"/>
    <mergeCell ref="AG250:AG251"/>
    <mergeCell ref="AH250:AH251"/>
    <mergeCell ref="A252:A253"/>
    <mergeCell ref="B252:B253"/>
    <mergeCell ref="F252:H253"/>
    <mergeCell ref="AA252:AA253"/>
    <mergeCell ref="AB252:AB253"/>
    <mergeCell ref="AC252:AC253"/>
    <mergeCell ref="AD252:AD253"/>
    <mergeCell ref="AE252:AE253"/>
    <mergeCell ref="AF252:AF253"/>
    <mergeCell ref="AG252:AG253"/>
    <mergeCell ref="AH252:AH253"/>
    <mergeCell ref="A254:A255"/>
    <mergeCell ref="B254:B255"/>
    <mergeCell ref="I254:K255"/>
    <mergeCell ref="AA254:AA255"/>
    <mergeCell ref="AB254:AB255"/>
    <mergeCell ref="AC254:AC255"/>
    <mergeCell ref="AD254:AD255"/>
    <mergeCell ref="AE254:AE255"/>
    <mergeCell ref="AF254:AF255"/>
    <mergeCell ref="AG254:AG255"/>
    <mergeCell ref="AH254:AH255"/>
    <mergeCell ref="A256:A257"/>
    <mergeCell ref="B256:B257"/>
    <mergeCell ref="L256:N257"/>
    <mergeCell ref="AA256:AA257"/>
    <mergeCell ref="AB256:AB257"/>
    <mergeCell ref="AC256:AC257"/>
    <mergeCell ref="AD256:AD257"/>
    <mergeCell ref="AE256:AE257"/>
    <mergeCell ref="AF256:AF257"/>
    <mergeCell ref="AG256:AG257"/>
    <mergeCell ref="AH256:AH257"/>
    <mergeCell ref="A258:A259"/>
    <mergeCell ref="B258:B259"/>
    <mergeCell ref="O258:Q259"/>
    <mergeCell ref="AA258:AA259"/>
    <mergeCell ref="AB258:AB259"/>
    <mergeCell ref="AC258:AC259"/>
    <mergeCell ref="AD258:AD259"/>
    <mergeCell ref="AE258:AE259"/>
    <mergeCell ref="AF258:AF259"/>
    <mergeCell ref="AG258:AG259"/>
    <mergeCell ref="AH258:AH259"/>
    <mergeCell ref="A260:A261"/>
    <mergeCell ref="B260:B261"/>
    <mergeCell ref="R260:T261"/>
    <mergeCell ref="AA260:AA261"/>
    <mergeCell ref="AB260:AB261"/>
    <mergeCell ref="AC260:AC261"/>
    <mergeCell ref="AD260:AD261"/>
    <mergeCell ref="AE260:AE261"/>
    <mergeCell ref="AF260:AF261"/>
    <mergeCell ref="AG260:AG261"/>
    <mergeCell ref="AH260:AH261"/>
    <mergeCell ref="A262:A263"/>
    <mergeCell ref="B262:B263"/>
    <mergeCell ref="U262:W263"/>
    <mergeCell ref="AA262:AA263"/>
    <mergeCell ref="AB262:AB263"/>
    <mergeCell ref="AC262:AC263"/>
    <mergeCell ref="AD262:AD263"/>
    <mergeCell ref="AE262:AE263"/>
    <mergeCell ref="AF262:AF263"/>
    <mergeCell ref="AG262:AG263"/>
    <mergeCell ref="AH262:AH263"/>
    <mergeCell ref="A264:A265"/>
    <mergeCell ref="B264:B265"/>
    <mergeCell ref="X264:Z265"/>
    <mergeCell ref="AA264:AA265"/>
    <mergeCell ref="AB264:AB265"/>
    <mergeCell ref="AC264:AC265"/>
    <mergeCell ref="AD264:AD265"/>
    <mergeCell ref="AE264:AE265"/>
    <mergeCell ref="AF264:AF265"/>
    <mergeCell ref="AG264:AG265"/>
    <mergeCell ref="AH264:AH265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V32"/>
  <sheetViews>
    <sheetView topLeftCell="A22" workbookViewId="0">
      <selection activeCell="B3" sqref="B3"/>
    </sheetView>
  </sheetViews>
  <sheetFormatPr defaultRowHeight="13" x14ac:dyDescent="0.2"/>
  <cols>
    <col min="1" max="1" width="8.90625" customWidth="1"/>
    <col min="2" max="2" width="84.90625" bestFit="1" customWidth="1"/>
    <col min="4" max="4" width="84.90625" bestFit="1" customWidth="1"/>
    <col min="6" max="6" width="84.90625" bestFit="1" customWidth="1"/>
    <col min="8" max="8" width="84.90625" bestFit="1" customWidth="1"/>
    <col min="10" max="10" width="84.90625" bestFit="1" customWidth="1"/>
    <col min="12" max="12" width="84.90625" bestFit="1" customWidth="1"/>
    <col min="14" max="14" width="84.90625" bestFit="1" customWidth="1"/>
    <col min="16" max="16" width="84.90625" bestFit="1" customWidth="1"/>
    <col min="18" max="18" width="84.90625" bestFit="1" customWidth="1"/>
    <col min="20" max="20" width="84.90625" bestFit="1" customWidth="1"/>
    <col min="22" max="22" width="84.90625" bestFit="1" customWidth="1"/>
    <col min="24" max="24" width="84.90625" bestFit="1" customWidth="1"/>
    <col min="26" max="26" width="84.90625" bestFit="1" customWidth="1"/>
    <col min="28" max="28" width="84.90625" bestFit="1" customWidth="1"/>
    <col min="30" max="30" width="84.90625" bestFit="1" customWidth="1"/>
    <col min="32" max="32" width="84.90625" bestFit="1" customWidth="1"/>
    <col min="34" max="34" width="84.90625" bestFit="1" customWidth="1"/>
    <col min="36" max="36" width="84.90625" bestFit="1" customWidth="1"/>
    <col min="38" max="38" width="84.90625" bestFit="1" customWidth="1"/>
    <col min="40" max="40" width="84.90625" bestFit="1" customWidth="1"/>
    <col min="42" max="42" width="84.90625" bestFit="1" customWidth="1"/>
    <col min="44" max="44" width="84.90625" bestFit="1" customWidth="1"/>
    <col min="46" max="46" width="84.90625" bestFit="1" customWidth="1"/>
    <col min="48" max="48" width="84.90625" bestFit="1" customWidth="1"/>
    <col min="50" max="50" width="84.90625" bestFit="1" customWidth="1"/>
    <col min="52" max="52" width="84.90625" bestFit="1" customWidth="1"/>
    <col min="54" max="54" width="84.90625" bestFit="1" customWidth="1"/>
    <col min="56" max="56" width="84.90625" bestFit="1" customWidth="1"/>
    <col min="58" max="58" width="84.90625" bestFit="1" customWidth="1"/>
    <col min="60" max="60" width="84.90625" bestFit="1" customWidth="1"/>
    <col min="62" max="62" width="84.90625" bestFit="1" customWidth="1"/>
    <col min="64" max="64" width="84.90625" bestFit="1" customWidth="1"/>
    <col min="66" max="66" width="84.90625" bestFit="1" customWidth="1"/>
    <col min="68" max="68" width="84.90625" bestFit="1" customWidth="1"/>
    <col min="70" max="70" width="84.90625" bestFit="1" customWidth="1"/>
    <col min="72" max="72" width="84.90625" bestFit="1" customWidth="1"/>
    <col min="74" max="74" width="84.90625" bestFit="1" customWidth="1"/>
    <col min="76" max="76" width="84.90625" bestFit="1" customWidth="1"/>
    <col min="78" max="78" width="84.90625" bestFit="1" customWidth="1"/>
    <col min="80" max="80" width="84.90625" bestFit="1" customWidth="1"/>
    <col min="82" max="82" width="84.90625" bestFit="1" customWidth="1"/>
    <col min="84" max="84" width="84.90625" bestFit="1" customWidth="1"/>
    <col min="86" max="86" width="84.90625" bestFit="1" customWidth="1"/>
    <col min="88" max="88" width="84.90625" bestFit="1" customWidth="1"/>
    <col min="90" max="90" width="84.90625" bestFit="1" customWidth="1"/>
    <col min="92" max="92" width="84.90625" bestFit="1" customWidth="1"/>
    <col min="94" max="94" width="84.90625" bestFit="1" customWidth="1"/>
    <col min="96" max="96" width="84.90625" bestFit="1" customWidth="1"/>
    <col min="98" max="98" width="84.90625" bestFit="1" customWidth="1"/>
    <col min="100" max="100" width="84.90625" bestFit="1" customWidth="1"/>
    <col min="102" max="102" width="84.90625" bestFit="1" customWidth="1"/>
    <col min="104" max="104" width="84.90625" bestFit="1" customWidth="1"/>
    <col min="106" max="106" width="84.90625" bestFit="1" customWidth="1"/>
    <col min="108" max="108" width="84.90625" bestFit="1" customWidth="1"/>
    <col min="110" max="110" width="84.90625" bestFit="1" customWidth="1"/>
    <col min="112" max="112" width="84.90625" bestFit="1" customWidth="1"/>
    <col min="114" max="114" width="84.90625" bestFit="1" customWidth="1"/>
    <col min="116" max="116" width="84.90625" bestFit="1" customWidth="1"/>
    <col min="118" max="118" width="84.90625" bestFit="1" customWidth="1"/>
    <col min="120" max="120" width="84.90625" bestFit="1" customWidth="1"/>
    <col min="122" max="122" width="84.90625" bestFit="1" customWidth="1"/>
    <col min="124" max="124" width="84.90625" bestFit="1" customWidth="1"/>
    <col min="126" max="126" width="84.90625" bestFit="1" customWidth="1"/>
    <col min="128" max="128" width="84.90625" bestFit="1" customWidth="1"/>
    <col min="130" max="130" width="84.90625" bestFit="1" customWidth="1"/>
    <col min="132" max="132" width="84.90625" bestFit="1" customWidth="1"/>
    <col min="134" max="134" width="84.90625" bestFit="1" customWidth="1"/>
    <col min="136" max="136" width="84.90625" bestFit="1" customWidth="1"/>
    <col min="138" max="138" width="84.90625" bestFit="1" customWidth="1"/>
    <col min="140" max="140" width="84.90625" bestFit="1" customWidth="1"/>
    <col min="142" max="142" width="84.90625" bestFit="1" customWidth="1"/>
    <col min="144" max="144" width="84.90625" bestFit="1" customWidth="1"/>
    <col min="146" max="146" width="84.90625" bestFit="1" customWidth="1"/>
    <col min="148" max="148" width="84.90625" bestFit="1" customWidth="1"/>
    <col min="150" max="150" width="84.90625" bestFit="1" customWidth="1"/>
    <col min="152" max="152" width="84.90625" bestFit="1" customWidth="1"/>
    <col min="154" max="154" width="84.90625" bestFit="1" customWidth="1"/>
    <col min="156" max="156" width="84.90625" bestFit="1" customWidth="1"/>
    <col min="158" max="158" width="84.90625" bestFit="1" customWidth="1"/>
    <col min="160" max="160" width="84.90625" bestFit="1" customWidth="1"/>
    <col min="162" max="162" width="84.90625" bestFit="1" customWidth="1"/>
    <col min="164" max="164" width="84.90625" bestFit="1" customWidth="1"/>
    <col min="166" max="166" width="84.90625" bestFit="1" customWidth="1"/>
    <col min="168" max="168" width="84.90625" bestFit="1" customWidth="1"/>
    <col min="170" max="170" width="84.90625" bestFit="1" customWidth="1"/>
    <col min="172" max="172" width="84.90625" bestFit="1" customWidth="1"/>
    <col min="174" max="174" width="84.90625" bestFit="1" customWidth="1"/>
    <col min="176" max="176" width="84.90625" bestFit="1" customWidth="1"/>
    <col min="178" max="178" width="84.90625" bestFit="1" customWidth="1"/>
    <col min="180" max="180" width="84.90625" bestFit="1" customWidth="1"/>
    <col min="182" max="182" width="84.90625" bestFit="1" customWidth="1"/>
    <col min="184" max="184" width="84.90625" bestFit="1" customWidth="1"/>
    <col min="186" max="186" width="84.90625" bestFit="1" customWidth="1"/>
    <col min="188" max="188" width="84.90625" bestFit="1" customWidth="1"/>
    <col min="190" max="190" width="84.90625" bestFit="1" customWidth="1"/>
    <col min="192" max="192" width="84.90625" bestFit="1" customWidth="1"/>
    <col min="194" max="194" width="84.90625" bestFit="1" customWidth="1"/>
    <col min="196" max="196" width="84.90625" bestFit="1" customWidth="1"/>
    <col min="198" max="198" width="84.90625" bestFit="1" customWidth="1"/>
    <col min="200" max="200" width="84.90625" bestFit="1" customWidth="1"/>
    <col min="202" max="202" width="84.90625" bestFit="1" customWidth="1"/>
    <col min="204" max="204" width="84.90625" bestFit="1" customWidth="1"/>
    <col min="206" max="206" width="84.90625" bestFit="1" customWidth="1"/>
    <col min="208" max="208" width="84.90625" bestFit="1" customWidth="1"/>
    <col min="210" max="210" width="84.90625" bestFit="1" customWidth="1"/>
    <col min="212" max="212" width="84.90625" bestFit="1" customWidth="1"/>
    <col min="214" max="214" width="84.90625" bestFit="1" customWidth="1"/>
    <col min="216" max="216" width="84.90625" bestFit="1" customWidth="1"/>
    <col min="218" max="218" width="84.90625" bestFit="1" customWidth="1"/>
    <col min="220" max="220" width="84.90625" bestFit="1" customWidth="1"/>
    <col min="222" max="222" width="84.90625" bestFit="1" customWidth="1"/>
    <col min="224" max="224" width="84.90625" bestFit="1" customWidth="1"/>
    <col min="226" max="226" width="84.90625" bestFit="1" customWidth="1"/>
    <col min="228" max="228" width="84.90625" bestFit="1" customWidth="1"/>
    <col min="230" max="230" width="84.90625" bestFit="1" customWidth="1"/>
    <col min="232" max="232" width="84.90625" bestFit="1" customWidth="1"/>
    <col min="234" max="234" width="84.90625" bestFit="1" customWidth="1"/>
    <col min="236" max="236" width="84.90625" bestFit="1" customWidth="1"/>
    <col min="238" max="238" width="84.90625" bestFit="1" customWidth="1"/>
    <col min="240" max="240" width="84.90625" bestFit="1" customWidth="1"/>
    <col min="242" max="242" width="84.90625" bestFit="1" customWidth="1"/>
    <col min="244" max="244" width="84.90625" bestFit="1" customWidth="1"/>
    <col min="246" max="246" width="84.90625" bestFit="1" customWidth="1"/>
    <col min="248" max="248" width="84.90625" bestFit="1" customWidth="1"/>
    <col min="250" max="250" width="84.90625" bestFit="1" customWidth="1"/>
    <col min="252" max="252" width="84.90625" bestFit="1" customWidth="1"/>
    <col min="254" max="254" width="84.90625" bestFit="1" customWidth="1"/>
    <col min="256" max="256" width="84.90625" bestFit="1" customWidth="1"/>
  </cols>
  <sheetData>
    <row r="2" spans="1:256" x14ac:dyDescent="0.2">
      <c r="A2" t="s">
        <v>3</v>
      </c>
      <c r="B2" s="9" t="s">
        <v>163</v>
      </c>
      <c r="C2" t="s">
        <v>3</v>
      </c>
      <c r="D2" s="9" t="s">
        <v>135</v>
      </c>
      <c r="E2" t="s">
        <v>3</v>
      </c>
      <c r="F2" s="9" t="s">
        <v>135</v>
      </c>
      <c r="G2" t="s">
        <v>3</v>
      </c>
      <c r="H2" s="9" t="s">
        <v>135</v>
      </c>
      <c r="I2" t="s">
        <v>3</v>
      </c>
      <c r="J2" s="9" t="s">
        <v>135</v>
      </c>
      <c r="K2" t="s">
        <v>3</v>
      </c>
      <c r="L2" s="9" t="s">
        <v>135</v>
      </c>
      <c r="M2" t="s">
        <v>3</v>
      </c>
      <c r="N2" s="9" t="s">
        <v>135</v>
      </c>
      <c r="O2" t="s">
        <v>3</v>
      </c>
      <c r="P2" s="9" t="s">
        <v>135</v>
      </c>
      <c r="Q2" t="s">
        <v>3</v>
      </c>
      <c r="R2" s="9" t="s">
        <v>135</v>
      </c>
      <c r="S2" t="s">
        <v>3</v>
      </c>
      <c r="T2" s="9" t="s">
        <v>135</v>
      </c>
      <c r="U2" t="s">
        <v>3</v>
      </c>
      <c r="V2" s="9" t="s">
        <v>135</v>
      </c>
      <c r="W2" t="s">
        <v>3</v>
      </c>
      <c r="X2" s="9" t="s">
        <v>135</v>
      </c>
      <c r="Y2" t="s">
        <v>3</v>
      </c>
      <c r="Z2" s="9" t="s">
        <v>135</v>
      </c>
      <c r="AA2" t="s">
        <v>3</v>
      </c>
      <c r="AB2" s="9" t="s">
        <v>135</v>
      </c>
      <c r="AC2" t="s">
        <v>3</v>
      </c>
      <c r="AD2" s="9" t="s">
        <v>135</v>
      </c>
      <c r="AE2" t="s">
        <v>3</v>
      </c>
      <c r="AF2" s="9" t="s">
        <v>135</v>
      </c>
      <c r="AG2" t="s">
        <v>3</v>
      </c>
      <c r="AH2" s="9" t="s">
        <v>135</v>
      </c>
      <c r="AI2" t="s">
        <v>3</v>
      </c>
      <c r="AJ2" s="9" t="s">
        <v>135</v>
      </c>
      <c r="AK2" t="s">
        <v>3</v>
      </c>
      <c r="AL2" s="9" t="s">
        <v>135</v>
      </c>
      <c r="AM2" t="s">
        <v>3</v>
      </c>
      <c r="AN2" s="9" t="s">
        <v>135</v>
      </c>
      <c r="AO2" t="s">
        <v>3</v>
      </c>
      <c r="AP2" s="9" t="s">
        <v>135</v>
      </c>
      <c r="AQ2" t="s">
        <v>3</v>
      </c>
      <c r="AR2" s="9" t="s">
        <v>135</v>
      </c>
      <c r="AS2" t="s">
        <v>3</v>
      </c>
      <c r="AT2" s="9" t="s">
        <v>135</v>
      </c>
      <c r="AU2" t="s">
        <v>3</v>
      </c>
      <c r="AV2" s="9" t="s">
        <v>135</v>
      </c>
      <c r="AW2" t="s">
        <v>3</v>
      </c>
      <c r="AX2" s="9" t="s">
        <v>135</v>
      </c>
      <c r="AY2" t="s">
        <v>3</v>
      </c>
      <c r="AZ2" s="9" t="s">
        <v>135</v>
      </c>
      <c r="BA2" t="s">
        <v>3</v>
      </c>
      <c r="BB2" s="9" t="s">
        <v>135</v>
      </c>
      <c r="BC2" t="s">
        <v>3</v>
      </c>
      <c r="BD2" s="9" t="s">
        <v>135</v>
      </c>
      <c r="BE2" t="s">
        <v>3</v>
      </c>
      <c r="BF2" s="9" t="s">
        <v>135</v>
      </c>
      <c r="BG2" t="s">
        <v>3</v>
      </c>
      <c r="BH2" s="9" t="s">
        <v>135</v>
      </c>
      <c r="BI2" t="s">
        <v>3</v>
      </c>
      <c r="BJ2" s="9" t="s">
        <v>135</v>
      </c>
      <c r="BK2" t="s">
        <v>3</v>
      </c>
      <c r="BL2" s="9" t="s">
        <v>135</v>
      </c>
      <c r="BM2" t="s">
        <v>3</v>
      </c>
      <c r="BN2" s="9" t="s">
        <v>135</v>
      </c>
      <c r="BO2" t="s">
        <v>3</v>
      </c>
      <c r="BP2" s="9" t="s">
        <v>135</v>
      </c>
      <c r="BQ2" t="s">
        <v>3</v>
      </c>
      <c r="BR2" s="9" t="s">
        <v>135</v>
      </c>
      <c r="BS2" t="s">
        <v>3</v>
      </c>
      <c r="BT2" s="9" t="s">
        <v>135</v>
      </c>
      <c r="BU2" t="s">
        <v>3</v>
      </c>
      <c r="BV2" s="9" t="s">
        <v>135</v>
      </c>
      <c r="BW2" t="s">
        <v>3</v>
      </c>
      <c r="BX2" s="9" t="s">
        <v>135</v>
      </c>
      <c r="BY2" t="s">
        <v>3</v>
      </c>
      <c r="BZ2" s="9" t="s">
        <v>135</v>
      </c>
      <c r="CA2" t="s">
        <v>3</v>
      </c>
      <c r="CB2" s="9" t="s">
        <v>135</v>
      </c>
      <c r="CC2" t="s">
        <v>3</v>
      </c>
      <c r="CD2" s="9" t="s">
        <v>135</v>
      </c>
      <c r="CE2" t="s">
        <v>3</v>
      </c>
      <c r="CF2" s="9" t="s">
        <v>135</v>
      </c>
      <c r="CG2" t="s">
        <v>3</v>
      </c>
      <c r="CH2" s="9" t="s">
        <v>135</v>
      </c>
      <c r="CI2" t="s">
        <v>3</v>
      </c>
      <c r="CJ2" s="9" t="s">
        <v>135</v>
      </c>
      <c r="CK2" t="s">
        <v>3</v>
      </c>
      <c r="CL2" s="9" t="s">
        <v>135</v>
      </c>
      <c r="CM2" t="s">
        <v>3</v>
      </c>
      <c r="CN2" s="9" t="s">
        <v>135</v>
      </c>
      <c r="CO2" t="s">
        <v>3</v>
      </c>
      <c r="CP2" s="9" t="s">
        <v>135</v>
      </c>
      <c r="CQ2" t="s">
        <v>3</v>
      </c>
      <c r="CR2" s="9" t="s">
        <v>135</v>
      </c>
      <c r="CS2" t="s">
        <v>3</v>
      </c>
      <c r="CT2" s="9" t="s">
        <v>135</v>
      </c>
      <c r="CU2" t="s">
        <v>3</v>
      </c>
      <c r="CV2" s="9" t="s">
        <v>135</v>
      </c>
      <c r="CW2" t="s">
        <v>3</v>
      </c>
      <c r="CX2" s="9" t="s">
        <v>135</v>
      </c>
      <c r="CY2" t="s">
        <v>3</v>
      </c>
      <c r="CZ2" s="9" t="s">
        <v>135</v>
      </c>
      <c r="DA2" t="s">
        <v>3</v>
      </c>
      <c r="DB2" s="9" t="s">
        <v>135</v>
      </c>
      <c r="DC2" t="s">
        <v>3</v>
      </c>
      <c r="DD2" s="9" t="s">
        <v>135</v>
      </c>
      <c r="DE2" t="s">
        <v>3</v>
      </c>
      <c r="DF2" s="9" t="s">
        <v>135</v>
      </c>
      <c r="DG2" t="s">
        <v>3</v>
      </c>
      <c r="DH2" s="9" t="s">
        <v>135</v>
      </c>
      <c r="DI2" t="s">
        <v>3</v>
      </c>
      <c r="DJ2" s="9" t="s">
        <v>135</v>
      </c>
      <c r="DK2" t="s">
        <v>3</v>
      </c>
      <c r="DL2" s="9" t="s">
        <v>135</v>
      </c>
      <c r="DM2" t="s">
        <v>3</v>
      </c>
      <c r="DN2" s="9" t="s">
        <v>135</v>
      </c>
      <c r="DO2" t="s">
        <v>3</v>
      </c>
      <c r="DP2" s="9" t="s">
        <v>135</v>
      </c>
      <c r="DQ2" t="s">
        <v>3</v>
      </c>
      <c r="DR2" s="9" t="s">
        <v>135</v>
      </c>
      <c r="DS2" t="s">
        <v>3</v>
      </c>
      <c r="DT2" s="9" t="s">
        <v>135</v>
      </c>
      <c r="DU2" t="s">
        <v>3</v>
      </c>
      <c r="DV2" s="9" t="s">
        <v>135</v>
      </c>
      <c r="DW2" t="s">
        <v>3</v>
      </c>
      <c r="DX2" s="9" t="s">
        <v>135</v>
      </c>
      <c r="DY2" t="s">
        <v>3</v>
      </c>
      <c r="DZ2" s="9" t="s">
        <v>135</v>
      </c>
      <c r="EA2" t="s">
        <v>3</v>
      </c>
      <c r="EB2" s="9" t="s">
        <v>135</v>
      </c>
      <c r="EC2" t="s">
        <v>3</v>
      </c>
      <c r="ED2" s="9" t="s">
        <v>135</v>
      </c>
      <c r="EE2" t="s">
        <v>3</v>
      </c>
      <c r="EF2" s="9" t="s">
        <v>135</v>
      </c>
      <c r="EG2" t="s">
        <v>3</v>
      </c>
      <c r="EH2" s="9" t="s">
        <v>135</v>
      </c>
      <c r="EI2" t="s">
        <v>3</v>
      </c>
      <c r="EJ2" s="9" t="s">
        <v>135</v>
      </c>
      <c r="EK2" t="s">
        <v>3</v>
      </c>
      <c r="EL2" s="9" t="s">
        <v>135</v>
      </c>
      <c r="EM2" t="s">
        <v>3</v>
      </c>
      <c r="EN2" s="9" t="s">
        <v>135</v>
      </c>
      <c r="EO2" t="s">
        <v>3</v>
      </c>
      <c r="EP2" s="9" t="s">
        <v>135</v>
      </c>
      <c r="EQ2" t="s">
        <v>3</v>
      </c>
      <c r="ER2" s="9" t="s">
        <v>135</v>
      </c>
      <c r="ES2" t="s">
        <v>3</v>
      </c>
      <c r="ET2" s="9" t="s">
        <v>135</v>
      </c>
      <c r="EU2" t="s">
        <v>3</v>
      </c>
      <c r="EV2" s="9" t="s">
        <v>135</v>
      </c>
      <c r="EW2" t="s">
        <v>3</v>
      </c>
      <c r="EX2" s="9" t="s">
        <v>135</v>
      </c>
      <c r="EY2" t="s">
        <v>3</v>
      </c>
      <c r="EZ2" s="9" t="s">
        <v>135</v>
      </c>
      <c r="FA2" t="s">
        <v>3</v>
      </c>
      <c r="FB2" s="9" t="s">
        <v>135</v>
      </c>
      <c r="FC2" t="s">
        <v>3</v>
      </c>
      <c r="FD2" s="9" t="s">
        <v>135</v>
      </c>
      <c r="FE2" t="s">
        <v>3</v>
      </c>
      <c r="FF2" s="9" t="s">
        <v>135</v>
      </c>
      <c r="FG2" t="s">
        <v>3</v>
      </c>
      <c r="FH2" s="9" t="s">
        <v>135</v>
      </c>
      <c r="FI2" t="s">
        <v>3</v>
      </c>
      <c r="FJ2" s="9" t="s">
        <v>135</v>
      </c>
      <c r="FK2" t="s">
        <v>3</v>
      </c>
      <c r="FL2" s="9" t="s">
        <v>135</v>
      </c>
      <c r="FM2" t="s">
        <v>3</v>
      </c>
      <c r="FN2" s="9" t="s">
        <v>135</v>
      </c>
      <c r="FO2" t="s">
        <v>3</v>
      </c>
      <c r="FP2" s="9" t="s">
        <v>135</v>
      </c>
      <c r="FQ2" t="s">
        <v>3</v>
      </c>
      <c r="FR2" s="9" t="s">
        <v>135</v>
      </c>
      <c r="FS2" t="s">
        <v>3</v>
      </c>
      <c r="FT2" s="9" t="s">
        <v>135</v>
      </c>
      <c r="FU2" t="s">
        <v>3</v>
      </c>
      <c r="FV2" s="9" t="s">
        <v>135</v>
      </c>
      <c r="FW2" t="s">
        <v>3</v>
      </c>
      <c r="FX2" s="9" t="s">
        <v>135</v>
      </c>
      <c r="FY2" t="s">
        <v>3</v>
      </c>
      <c r="FZ2" s="9" t="s">
        <v>135</v>
      </c>
      <c r="GA2" t="s">
        <v>3</v>
      </c>
      <c r="GB2" s="9" t="s">
        <v>135</v>
      </c>
      <c r="GC2" t="s">
        <v>3</v>
      </c>
      <c r="GD2" s="9" t="s">
        <v>135</v>
      </c>
      <c r="GE2" t="s">
        <v>3</v>
      </c>
      <c r="GF2" s="9" t="s">
        <v>135</v>
      </c>
      <c r="GG2" t="s">
        <v>3</v>
      </c>
      <c r="GH2" s="9" t="s">
        <v>135</v>
      </c>
      <c r="GI2" t="s">
        <v>3</v>
      </c>
      <c r="GJ2" s="9" t="s">
        <v>135</v>
      </c>
      <c r="GK2" t="s">
        <v>3</v>
      </c>
      <c r="GL2" s="9" t="s">
        <v>135</v>
      </c>
      <c r="GM2" t="s">
        <v>3</v>
      </c>
      <c r="GN2" s="9" t="s">
        <v>135</v>
      </c>
      <c r="GO2" t="s">
        <v>3</v>
      </c>
      <c r="GP2" s="9" t="s">
        <v>135</v>
      </c>
      <c r="GQ2" t="s">
        <v>3</v>
      </c>
      <c r="GR2" s="9" t="s">
        <v>135</v>
      </c>
      <c r="GS2" t="s">
        <v>3</v>
      </c>
      <c r="GT2" s="9" t="s">
        <v>135</v>
      </c>
      <c r="GU2" t="s">
        <v>3</v>
      </c>
      <c r="GV2" s="9" t="s">
        <v>135</v>
      </c>
      <c r="GW2" t="s">
        <v>3</v>
      </c>
      <c r="GX2" s="9" t="s">
        <v>135</v>
      </c>
      <c r="GY2" t="s">
        <v>3</v>
      </c>
      <c r="GZ2" s="9" t="s">
        <v>135</v>
      </c>
      <c r="HA2" t="s">
        <v>3</v>
      </c>
      <c r="HB2" s="9" t="s">
        <v>135</v>
      </c>
      <c r="HC2" t="s">
        <v>3</v>
      </c>
      <c r="HD2" s="9" t="s">
        <v>135</v>
      </c>
      <c r="HE2" t="s">
        <v>3</v>
      </c>
      <c r="HF2" s="9" t="s">
        <v>135</v>
      </c>
      <c r="HG2" t="s">
        <v>3</v>
      </c>
      <c r="HH2" s="9" t="s">
        <v>135</v>
      </c>
      <c r="HI2" t="s">
        <v>3</v>
      </c>
      <c r="HJ2" s="9" t="s">
        <v>135</v>
      </c>
      <c r="HK2" t="s">
        <v>3</v>
      </c>
      <c r="HL2" s="9" t="s">
        <v>135</v>
      </c>
      <c r="HM2" t="s">
        <v>3</v>
      </c>
      <c r="HN2" s="9" t="s">
        <v>135</v>
      </c>
      <c r="HO2" t="s">
        <v>3</v>
      </c>
      <c r="HP2" s="9" t="s">
        <v>135</v>
      </c>
      <c r="HQ2" t="s">
        <v>3</v>
      </c>
      <c r="HR2" s="9" t="s">
        <v>135</v>
      </c>
      <c r="HS2" t="s">
        <v>3</v>
      </c>
      <c r="HT2" s="9" t="s">
        <v>135</v>
      </c>
      <c r="HU2" t="s">
        <v>3</v>
      </c>
      <c r="HV2" s="9" t="s">
        <v>135</v>
      </c>
      <c r="HW2" t="s">
        <v>3</v>
      </c>
      <c r="HX2" s="9" t="s">
        <v>135</v>
      </c>
      <c r="HY2" t="s">
        <v>3</v>
      </c>
      <c r="HZ2" s="9" t="s">
        <v>135</v>
      </c>
      <c r="IA2" t="s">
        <v>3</v>
      </c>
      <c r="IB2" s="9" t="s">
        <v>135</v>
      </c>
      <c r="IC2" t="s">
        <v>3</v>
      </c>
      <c r="ID2" s="9" t="s">
        <v>135</v>
      </c>
      <c r="IE2" t="s">
        <v>3</v>
      </c>
      <c r="IF2" s="9" t="s">
        <v>135</v>
      </c>
      <c r="IG2" t="s">
        <v>3</v>
      </c>
      <c r="IH2" s="9" t="s">
        <v>135</v>
      </c>
      <c r="II2" t="s">
        <v>3</v>
      </c>
      <c r="IJ2" s="9" t="s">
        <v>135</v>
      </c>
      <c r="IK2" t="s">
        <v>3</v>
      </c>
      <c r="IL2" s="9" t="s">
        <v>135</v>
      </c>
      <c r="IM2" t="s">
        <v>3</v>
      </c>
      <c r="IN2" s="9" t="s">
        <v>135</v>
      </c>
      <c r="IO2" t="s">
        <v>3</v>
      </c>
      <c r="IP2" s="9" t="s">
        <v>135</v>
      </c>
      <c r="IQ2" t="s">
        <v>3</v>
      </c>
      <c r="IR2" s="9" t="s">
        <v>135</v>
      </c>
      <c r="IS2" t="s">
        <v>3</v>
      </c>
      <c r="IT2" s="9" t="s">
        <v>135</v>
      </c>
      <c r="IU2" t="s">
        <v>3</v>
      </c>
      <c r="IV2" s="9" t="s">
        <v>135</v>
      </c>
    </row>
    <row r="4" spans="1:256" x14ac:dyDescent="0.2">
      <c r="A4" t="s">
        <v>4</v>
      </c>
      <c r="B4" s="9" t="s">
        <v>148</v>
      </c>
      <c r="C4" t="s">
        <v>4</v>
      </c>
      <c r="D4" s="9" t="s">
        <v>136</v>
      </c>
      <c r="E4" t="s">
        <v>4</v>
      </c>
      <c r="F4" s="9" t="s">
        <v>136</v>
      </c>
      <c r="G4" t="s">
        <v>4</v>
      </c>
      <c r="H4" s="9" t="s">
        <v>136</v>
      </c>
      <c r="I4" t="s">
        <v>4</v>
      </c>
      <c r="J4" s="9" t="s">
        <v>136</v>
      </c>
      <c r="K4" t="s">
        <v>4</v>
      </c>
      <c r="L4" s="9" t="s">
        <v>136</v>
      </c>
      <c r="M4" t="s">
        <v>4</v>
      </c>
      <c r="N4" s="9" t="s">
        <v>136</v>
      </c>
      <c r="O4" t="s">
        <v>4</v>
      </c>
      <c r="P4" s="9" t="s">
        <v>136</v>
      </c>
      <c r="Q4" t="s">
        <v>4</v>
      </c>
      <c r="R4" s="9" t="s">
        <v>136</v>
      </c>
      <c r="S4" t="s">
        <v>4</v>
      </c>
      <c r="T4" s="9" t="s">
        <v>136</v>
      </c>
      <c r="U4" t="s">
        <v>4</v>
      </c>
      <c r="V4" s="9" t="s">
        <v>136</v>
      </c>
      <c r="W4" t="s">
        <v>4</v>
      </c>
      <c r="X4" s="9" t="s">
        <v>136</v>
      </c>
      <c r="Y4" t="s">
        <v>4</v>
      </c>
      <c r="Z4" s="9" t="s">
        <v>136</v>
      </c>
      <c r="AA4" t="s">
        <v>4</v>
      </c>
      <c r="AB4" s="9" t="s">
        <v>136</v>
      </c>
      <c r="AC4" t="s">
        <v>4</v>
      </c>
      <c r="AD4" s="9" t="s">
        <v>136</v>
      </c>
      <c r="AE4" t="s">
        <v>4</v>
      </c>
      <c r="AF4" s="9" t="s">
        <v>136</v>
      </c>
      <c r="AG4" t="s">
        <v>4</v>
      </c>
      <c r="AH4" s="9" t="s">
        <v>136</v>
      </c>
      <c r="AI4" t="s">
        <v>4</v>
      </c>
      <c r="AJ4" s="9" t="s">
        <v>136</v>
      </c>
      <c r="AK4" t="s">
        <v>4</v>
      </c>
      <c r="AL4" s="9" t="s">
        <v>136</v>
      </c>
      <c r="AM4" t="s">
        <v>4</v>
      </c>
      <c r="AN4" s="9" t="s">
        <v>136</v>
      </c>
      <c r="AO4" t="s">
        <v>4</v>
      </c>
      <c r="AP4" s="9" t="s">
        <v>136</v>
      </c>
      <c r="AQ4" t="s">
        <v>4</v>
      </c>
      <c r="AR4" s="9" t="s">
        <v>136</v>
      </c>
      <c r="AS4" t="s">
        <v>4</v>
      </c>
      <c r="AT4" s="9" t="s">
        <v>136</v>
      </c>
      <c r="AU4" t="s">
        <v>4</v>
      </c>
      <c r="AV4" s="9" t="s">
        <v>136</v>
      </c>
      <c r="AW4" t="s">
        <v>4</v>
      </c>
      <c r="AX4" s="9" t="s">
        <v>136</v>
      </c>
      <c r="AY4" t="s">
        <v>4</v>
      </c>
      <c r="AZ4" s="9" t="s">
        <v>136</v>
      </c>
      <c r="BA4" t="s">
        <v>4</v>
      </c>
      <c r="BB4" s="9" t="s">
        <v>136</v>
      </c>
      <c r="BC4" t="s">
        <v>4</v>
      </c>
      <c r="BD4" s="9" t="s">
        <v>136</v>
      </c>
      <c r="BE4" t="s">
        <v>4</v>
      </c>
      <c r="BF4" s="9" t="s">
        <v>136</v>
      </c>
      <c r="BG4" t="s">
        <v>4</v>
      </c>
      <c r="BH4" s="9" t="s">
        <v>136</v>
      </c>
      <c r="BI4" t="s">
        <v>4</v>
      </c>
      <c r="BJ4" s="9" t="s">
        <v>136</v>
      </c>
      <c r="BK4" t="s">
        <v>4</v>
      </c>
      <c r="BL4" s="9" t="s">
        <v>136</v>
      </c>
      <c r="BM4" t="s">
        <v>4</v>
      </c>
      <c r="BN4" s="9" t="s">
        <v>136</v>
      </c>
      <c r="BO4" t="s">
        <v>4</v>
      </c>
      <c r="BP4" s="9" t="s">
        <v>136</v>
      </c>
      <c r="BQ4" t="s">
        <v>4</v>
      </c>
      <c r="BR4" s="9" t="s">
        <v>136</v>
      </c>
      <c r="BS4" t="s">
        <v>4</v>
      </c>
      <c r="BT4" s="9" t="s">
        <v>136</v>
      </c>
      <c r="BU4" t="s">
        <v>4</v>
      </c>
      <c r="BV4" s="9" t="s">
        <v>136</v>
      </c>
      <c r="BW4" t="s">
        <v>4</v>
      </c>
      <c r="BX4" s="9" t="s">
        <v>136</v>
      </c>
      <c r="BY4" t="s">
        <v>4</v>
      </c>
      <c r="BZ4" s="9" t="s">
        <v>136</v>
      </c>
      <c r="CA4" t="s">
        <v>4</v>
      </c>
      <c r="CB4" s="9" t="s">
        <v>136</v>
      </c>
      <c r="CC4" t="s">
        <v>4</v>
      </c>
      <c r="CD4" s="9" t="s">
        <v>136</v>
      </c>
      <c r="CE4" t="s">
        <v>4</v>
      </c>
      <c r="CF4" s="9" t="s">
        <v>136</v>
      </c>
      <c r="CG4" t="s">
        <v>4</v>
      </c>
      <c r="CH4" s="9" t="s">
        <v>136</v>
      </c>
      <c r="CI4" t="s">
        <v>4</v>
      </c>
      <c r="CJ4" s="9" t="s">
        <v>136</v>
      </c>
      <c r="CK4" t="s">
        <v>4</v>
      </c>
      <c r="CL4" s="9" t="s">
        <v>136</v>
      </c>
      <c r="CM4" t="s">
        <v>4</v>
      </c>
      <c r="CN4" s="9" t="s">
        <v>136</v>
      </c>
      <c r="CO4" t="s">
        <v>4</v>
      </c>
      <c r="CP4" s="9" t="s">
        <v>136</v>
      </c>
      <c r="CQ4" t="s">
        <v>4</v>
      </c>
      <c r="CR4" s="9" t="s">
        <v>136</v>
      </c>
      <c r="CS4" t="s">
        <v>4</v>
      </c>
      <c r="CT4" s="9" t="s">
        <v>136</v>
      </c>
      <c r="CU4" t="s">
        <v>4</v>
      </c>
      <c r="CV4" s="9" t="s">
        <v>136</v>
      </c>
      <c r="CW4" t="s">
        <v>4</v>
      </c>
      <c r="CX4" s="9" t="s">
        <v>136</v>
      </c>
      <c r="CY4" t="s">
        <v>4</v>
      </c>
      <c r="CZ4" s="9" t="s">
        <v>136</v>
      </c>
      <c r="DA4" t="s">
        <v>4</v>
      </c>
      <c r="DB4" s="9" t="s">
        <v>136</v>
      </c>
      <c r="DC4" t="s">
        <v>4</v>
      </c>
      <c r="DD4" s="9" t="s">
        <v>136</v>
      </c>
      <c r="DE4" t="s">
        <v>4</v>
      </c>
      <c r="DF4" s="9" t="s">
        <v>136</v>
      </c>
      <c r="DG4" t="s">
        <v>4</v>
      </c>
      <c r="DH4" s="9" t="s">
        <v>136</v>
      </c>
      <c r="DI4" t="s">
        <v>4</v>
      </c>
      <c r="DJ4" s="9" t="s">
        <v>136</v>
      </c>
      <c r="DK4" t="s">
        <v>4</v>
      </c>
      <c r="DL4" s="9" t="s">
        <v>136</v>
      </c>
      <c r="DM4" t="s">
        <v>4</v>
      </c>
      <c r="DN4" s="9" t="s">
        <v>136</v>
      </c>
      <c r="DO4" t="s">
        <v>4</v>
      </c>
      <c r="DP4" s="9" t="s">
        <v>136</v>
      </c>
      <c r="DQ4" t="s">
        <v>4</v>
      </c>
      <c r="DR4" s="9" t="s">
        <v>136</v>
      </c>
      <c r="DS4" t="s">
        <v>4</v>
      </c>
      <c r="DT4" s="9" t="s">
        <v>136</v>
      </c>
      <c r="DU4" t="s">
        <v>4</v>
      </c>
      <c r="DV4" s="9" t="s">
        <v>136</v>
      </c>
      <c r="DW4" t="s">
        <v>4</v>
      </c>
      <c r="DX4" s="9" t="s">
        <v>136</v>
      </c>
      <c r="DY4" t="s">
        <v>4</v>
      </c>
      <c r="DZ4" s="9" t="s">
        <v>136</v>
      </c>
      <c r="EA4" t="s">
        <v>4</v>
      </c>
      <c r="EB4" s="9" t="s">
        <v>136</v>
      </c>
      <c r="EC4" t="s">
        <v>4</v>
      </c>
      <c r="ED4" s="9" t="s">
        <v>136</v>
      </c>
      <c r="EE4" t="s">
        <v>4</v>
      </c>
      <c r="EF4" s="9" t="s">
        <v>136</v>
      </c>
      <c r="EG4" t="s">
        <v>4</v>
      </c>
      <c r="EH4" s="9" t="s">
        <v>136</v>
      </c>
      <c r="EI4" t="s">
        <v>4</v>
      </c>
      <c r="EJ4" s="9" t="s">
        <v>136</v>
      </c>
      <c r="EK4" t="s">
        <v>4</v>
      </c>
      <c r="EL4" s="9" t="s">
        <v>136</v>
      </c>
      <c r="EM4" t="s">
        <v>4</v>
      </c>
      <c r="EN4" s="9" t="s">
        <v>136</v>
      </c>
      <c r="EO4" t="s">
        <v>4</v>
      </c>
      <c r="EP4" s="9" t="s">
        <v>136</v>
      </c>
      <c r="EQ4" t="s">
        <v>4</v>
      </c>
      <c r="ER4" s="9" t="s">
        <v>136</v>
      </c>
      <c r="ES4" t="s">
        <v>4</v>
      </c>
      <c r="ET4" s="9" t="s">
        <v>136</v>
      </c>
      <c r="EU4" t="s">
        <v>4</v>
      </c>
      <c r="EV4" s="9" t="s">
        <v>136</v>
      </c>
      <c r="EW4" t="s">
        <v>4</v>
      </c>
      <c r="EX4" s="9" t="s">
        <v>136</v>
      </c>
      <c r="EY4" t="s">
        <v>4</v>
      </c>
      <c r="EZ4" s="9" t="s">
        <v>136</v>
      </c>
      <c r="FA4" t="s">
        <v>4</v>
      </c>
      <c r="FB4" s="9" t="s">
        <v>136</v>
      </c>
      <c r="FC4" t="s">
        <v>4</v>
      </c>
      <c r="FD4" s="9" t="s">
        <v>136</v>
      </c>
      <c r="FE4" t="s">
        <v>4</v>
      </c>
      <c r="FF4" s="9" t="s">
        <v>136</v>
      </c>
      <c r="FG4" t="s">
        <v>4</v>
      </c>
      <c r="FH4" s="9" t="s">
        <v>136</v>
      </c>
      <c r="FI4" t="s">
        <v>4</v>
      </c>
      <c r="FJ4" s="9" t="s">
        <v>136</v>
      </c>
      <c r="FK4" t="s">
        <v>4</v>
      </c>
      <c r="FL4" s="9" t="s">
        <v>136</v>
      </c>
      <c r="FM4" t="s">
        <v>4</v>
      </c>
      <c r="FN4" s="9" t="s">
        <v>136</v>
      </c>
      <c r="FO4" t="s">
        <v>4</v>
      </c>
      <c r="FP4" s="9" t="s">
        <v>136</v>
      </c>
      <c r="FQ4" t="s">
        <v>4</v>
      </c>
      <c r="FR4" s="9" t="s">
        <v>136</v>
      </c>
      <c r="FS4" t="s">
        <v>4</v>
      </c>
      <c r="FT4" s="9" t="s">
        <v>136</v>
      </c>
      <c r="FU4" t="s">
        <v>4</v>
      </c>
      <c r="FV4" s="9" t="s">
        <v>136</v>
      </c>
      <c r="FW4" t="s">
        <v>4</v>
      </c>
      <c r="FX4" s="9" t="s">
        <v>136</v>
      </c>
      <c r="FY4" t="s">
        <v>4</v>
      </c>
      <c r="FZ4" s="9" t="s">
        <v>136</v>
      </c>
      <c r="GA4" t="s">
        <v>4</v>
      </c>
      <c r="GB4" s="9" t="s">
        <v>136</v>
      </c>
      <c r="GC4" t="s">
        <v>4</v>
      </c>
      <c r="GD4" s="9" t="s">
        <v>136</v>
      </c>
      <c r="GE4" t="s">
        <v>4</v>
      </c>
      <c r="GF4" s="9" t="s">
        <v>136</v>
      </c>
      <c r="GG4" t="s">
        <v>4</v>
      </c>
      <c r="GH4" s="9" t="s">
        <v>136</v>
      </c>
      <c r="GI4" t="s">
        <v>4</v>
      </c>
      <c r="GJ4" s="9" t="s">
        <v>136</v>
      </c>
      <c r="GK4" t="s">
        <v>4</v>
      </c>
      <c r="GL4" s="9" t="s">
        <v>136</v>
      </c>
      <c r="GM4" t="s">
        <v>4</v>
      </c>
      <c r="GN4" s="9" t="s">
        <v>136</v>
      </c>
      <c r="GO4" t="s">
        <v>4</v>
      </c>
      <c r="GP4" s="9" t="s">
        <v>136</v>
      </c>
      <c r="GQ4" t="s">
        <v>4</v>
      </c>
      <c r="GR4" s="9" t="s">
        <v>136</v>
      </c>
      <c r="GS4" t="s">
        <v>4</v>
      </c>
      <c r="GT4" s="9" t="s">
        <v>136</v>
      </c>
      <c r="GU4" t="s">
        <v>4</v>
      </c>
      <c r="GV4" s="9" t="s">
        <v>136</v>
      </c>
      <c r="GW4" t="s">
        <v>4</v>
      </c>
      <c r="GX4" s="9" t="s">
        <v>136</v>
      </c>
      <c r="GY4" t="s">
        <v>4</v>
      </c>
      <c r="GZ4" s="9" t="s">
        <v>136</v>
      </c>
      <c r="HA4" t="s">
        <v>4</v>
      </c>
      <c r="HB4" s="9" t="s">
        <v>136</v>
      </c>
      <c r="HC4" t="s">
        <v>4</v>
      </c>
      <c r="HD4" s="9" t="s">
        <v>136</v>
      </c>
      <c r="HE4" t="s">
        <v>4</v>
      </c>
      <c r="HF4" s="9" t="s">
        <v>136</v>
      </c>
      <c r="HG4" t="s">
        <v>4</v>
      </c>
      <c r="HH4" s="9" t="s">
        <v>136</v>
      </c>
      <c r="HI4" t="s">
        <v>4</v>
      </c>
      <c r="HJ4" s="9" t="s">
        <v>136</v>
      </c>
      <c r="HK4" t="s">
        <v>4</v>
      </c>
      <c r="HL4" s="9" t="s">
        <v>136</v>
      </c>
      <c r="HM4" t="s">
        <v>4</v>
      </c>
      <c r="HN4" s="9" t="s">
        <v>136</v>
      </c>
      <c r="HO4" t="s">
        <v>4</v>
      </c>
      <c r="HP4" s="9" t="s">
        <v>136</v>
      </c>
      <c r="HQ4" t="s">
        <v>4</v>
      </c>
      <c r="HR4" s="9" t="s">
        <v>136</v>
      </c>
      <c r="HS4" t="s">
        <v>4</v>
      </c>
      <c r="HT4" s="9" t="s">
        <v>136</v>
      </c>
      <c r="HU4" t="s">
        <v>4</v>
      </c>
      <c r="HV4" s="9" t="s">
        <v>136</v>
      </c>
      <c r="HW4" t="s">
        <v>4</v>
      </c>
      <c r="HX4" s="9" t="s">
        <v>136</v>
      </c>
      <c r="HY4" t="s">
        <v>4</v>
      </c>
      <c r="HZ4" s="9" t="s">
        <v>136</v>
      </c>
      <c r="IA4" t="s">
        <v>4</v>
      </c>
      <c r="IB4" s="9" t="s">
        <v>136</v>
      </c>
      <c r="IC4" t="s">
        <v>4</v>
      </c>
      <c r="ID4" s="9" t="s">
        <v>136</v>
      </c>
      <c r="IE4" t="s">
        <v>4</v>
      </c>
      <c r="IF4" s="9" t="s">
        <v>136</v>
      </c>
      <c r="IG4" t="s">
        <v>4</v>
      </c>
      <c r="IH4" s="9" t="s">
        <v>136</v>
      </c>
      <c r="II4" t="s">
        <v>4</v>
      </c>
      <c r="IJ4" s="9" t="s">
        <v>136</v>
      </c>
      <c r="IK4" t="s">
        <v>4</v>
      </c>
      <c r="IL4" s="9" t="s">
        <v>136</v>
      </c>
      <c r="IM4" t="s">
        <v>4</v>
      </c>
      <c r="IN4" s="9" t="s">
        <v>136</v>
      </c>
      <c r="IO4" t="s">
        <v>4</v>
      </c>
      <c r="IP4" s="9" t="s">
        <v>136</v>
      </c>
      <c r="IQ4" t="s">
        <v>4</v>
      </c>
      <c r="IR4" s="9" t="s">
        <v>136</v>
      </c>
      <c r="IS4" t="s">
        <v>4</v>
      </c>
      <c r="IT4" s="9" t="s">
        <v>136</v>
      </c>
      <c r="IU4" t="s">
        <v>4</v>
      </c>
      <c r="IV4" s="9" t="s">
        <v>136</v>
      </c>
    </row>
    <row r="6" spans="1:256" x14ac:dyDescent="0.2">
      <c r="A6" t="s">
        <v>5</v>
      </c>
      <c r="B6" s="9" t="s">
        <v>149</v>
      </c>
      <c r="C6" t="s">
        <v>5</v>
      </c>
      <c r="D6" s="9" t="s">
        <v>137</v>
      </c>
      <c r="E6" t="s">
        <v>5</v>
      </c>
      <c r="F6" s="9" t="s">
        <v>137</v>
      </c>
      <c r="G6" t="s">
        <v>5</v>
      </c>
      <c r="H6" s="9" t="s">
        <v>137</v>
      </c>
      <c r="I6" t="s">
        <v>5</v>
      </c>
      <c r="J6" s="9" t="s">
        <v>137</v>
      </c>
      <c r="K6" t="s">
        <v>5</v>
      </c>
      <c r="L6" s="9" t="s">
        <v>137</v>
      </c>
      <c r="M6" t="s">
        <v>5</v>
      </c>
      <c r="N6" s="9" t="s">
        <v>137</v>
      </c>
      <c r="O6" t="s">
        <v>5</v>
      </c>
      <c r="P6" s="9" t="s">
        <v>137</v>
      </c>
      <c r="Q6" t="s">
        <v>5</v>
      </c>
      <c r="R6" s="9" t="s">
        <v>137</v>
      </c>
      <c r="S6" t="s">
        <v>5</v>
      </c>
      <c r="T6" s="9" t="s">
        <v>137</v>
      </c>
      <c r="U6" t="s">
        <v>5</v>
      </c>
      <c r="V6" s="9" t="s">
        <v>137</v>
      </c>
      <c r="W6" t="s">
        <v>5</v>
      </c>
      <c r="X6" s="9" t="s">
        <v>137</v>
      </c>
      <c r="Y6" t="s">
        <v>5</v>
      </c>
      <c r="Z6" s="9" t="s">
        <v>137</v>
      </c>
      <c r="AA6" t="s">
        <v>5</v>
      </c>
      <c r="AB6" s="9" t="s">
        <v>137</v>
      </c>
      <c r="AC6" t="s">
        <v>5</v>
      </c>
      <c r="AD6" s="9" t="s">
        <v>137</v>
      </c>
      <c r="AE6" t="s">
        <v>5</v>
      </c>
      <c r="AF6" s="9" t="s">
        <v>137</v>
      </c>
      <c r="AG6" t="s">
        <v>5</v>
      </c>
      <c r="AH6" s="9" t="s">
        <v>137</v>
      </c>
      <c r="AI6" t="s">
        <v>5</v>
      </c>
      <c r="AJ6" s="9" t="s">
        <v>137</v>
      </c>
      <c r="AK6" t="s">
        <v>5</v>
      </c>
      <c r="AL6" s="9" t="s">
        <v>137</v>
      </c>
      <c r="AM6" t="s">
        <v>5</v>
      </c>
      <c r="AN6" s="9" t="s">
        <v>137</v>
      </c>
      <c r="AO6" t="s">
        <v>5</v>
      </c>
      <c r="AP6" s="9" t="s">
        <v>137</v>
      </c>
      <c r="AQ6" t="s">
        <v>5</v>
      </c>
      <c r="AR6" s="9" t="s">
        <v>137</v>
      </c>
      <c r="AS6" t="s">
        <v>5</v>
      </c>
      <c r="AT6" s="9" t="s">
        <v>137</v>
      </c>
      <c r="AU6" t="s">
        <v>5</v>
      </c>
      <c r="AV6" s="9" t="s">
        <v>137</v>
      </c>
      <c r="AW6" t="s">
        <v>5</v>
      </c>
      <c r="AX6" s="9" t="s">
        <v>137</v>
      </c>
      <c r="AY6" t="s">
        <v>5</v>
      </c>
      <c r="AZ6" s="9" t="s">
        <v>137</v>
      </c>
      <c r="BA6" t="s">
        <v>5</v>
      </c>
      <c r="BB6" s="9" t="s">
        <v>137</v>
      </c>
      <c r="BC6" t="s">
        <v>5</v>
      </c>
      <c r="BD6" s="9" t="s">
        <v>137</v>
      </c>
      <c r="BE6" t="s">
        <v>5</v>
      </c>
      <c r="BF6" s="9" t="s">
        <v>137</v>
      </c>
      <c r="BG6" t="s">
        <v>5</v>
      </c>
      <c r="BH6" s="9" t="s">
        <v>137</v>
      </c>
      <c r="BI6" t="s">
        <v>5</v>
      </c>
      <c r="BJ6" s="9" t="s">
        <v>137</v>
      </c>
      <c r="BK6" t="s">
        <v>5</v>
      </c>
      <c r="BL6" s="9" t="s">
        <v>137</v>
      </c>
      <c r="BM6" t="s">
        <v>5</v>
      </c>
      <c r="BN6" s="9" t="s">
        <v>137</v>
      </c>
      <c r="BO6" t="s">
        <v>5</v>
      </c>
      <c r="BP6" s="9" t="s">
        <v>137</v>
      </c>
      <c r="BQ6" t="s">
        <v>5</v>
      </c>
      <c r="BR6" s="9" t="s">
        <v>137</v>
      </c>
      <c r="BS6" t="s">
        <v>5</v>
      </c>
      <c r="BT6" s="9" t="s">
        <v>137</v>
      </c>
      <c r="BU6" t="s">
        <v>5</v>
      </c>
      <c r="BV6" s="9" t="s">
        <v>137</v>
      </c>
      <c r="BW6" t="s">
        <v>5</v>
      </c>
      <c r="BX6" s="9" t="s">
        <v>137</v>
      </c>
      <c r="BY6" t="s">
        <v>5</v>
      </c>
      <c r="BZ6" s="9" t="s">
        <v>137</v>
      </c>
      <c r="CA6" t="s">
        <v>5</v>
      </c>
      <c r="CB6" s="9" t="s">
        <v>137</v>
      </c>
      <c r="CC6" t="s">
        <v>5</v>
      </c>
      <c r="CD6" s="9" t="s">
        <v>137</v>
      </c>
      <c r="CE6" t="s">
        <v>5</v>
      </c>
      <c r="CF6" s="9" t="s">
        <v>137</v>
      </c>
      <c r="CG6" t="s">
        <v>5</v>
      </c>
      <c r="CH6" s="9" t="s">
        <v>137</v>
      </c>
      <c r="CI6" t="s">
        <v>5</v>
      </c>
      <c r="CJ6" s="9" t="s">
        <v>137</v>
      </c>
      <c r="CK6" t="s">
        <v>5</v>
      </c>
      <c r="CL6" s="9" t="s">
        <v>137</v>
      </c>
      <c r="CM6" t="s">
        <v>5</v>
      </c>
      <c r="CN6" s="9" t="s">
        <v>137</v>
      </c>
      <c r="CO6" t="s">
        <v>5</v>
      </c>
      <c r="CP6" s="9" t="s">
        <v>137</v>
      </c>
      <c r="CQ6" t="s">
        <v>5</v>
      </c>
      <c r="CR6" s="9" t="s">
        <v>137</v>
      </c>
      <c r="CS6" t="s">
        <v>5</v>
      </c>
      <c r="CT6" s="9" t="s">
        <v>137</v>
      </c>
      <c r="CU6" t="s">
        <v>5</v>
      </c>
      <c r="CV6" s="9" t="s">
        <v>137</v>
      </c>
      <c r="CW6" t="s">
        <v>5</v>
      </c>
      <c r="CX6" s="9" t="s">
        <v>137</v>
      </c>
      <c r="CY6" t="s">
        <v>5</v>
      </c>
      <c r="CZ6" s="9" t="s">
        <v>137</v>
      </c>
      <c r="DA6" t="s">
        <v>5</v>
      </c>
      <c r="DB6" s="9" t="s">
        <v>137</v>
      </c>
      <c r="DC6" t="s">
        <v>5</v>
      </c>
      <c r="DD6" s="9" t="s">
        <v>137</v>
      </c>
      <c r="DE6" t="s">
        <v>5</v>
      </c>
      <c r="DF6" s="9" t="s">
        <v>137</v>
      </c>
      <c r="DG6" t="s">
        <v>5</v>
      </c>
      <c r="DH6" s="9" t="s">
        <v>137</v>
      </c>
      <c r="DI6" t="s">
        <v>5</v>
      </c>
      <c r="DJ6" s="9" t="s">
        <v>137</v>
      </c>
      <c r="DK6" t="s">
        <v>5</v>
      </c>
      <c r="DL6" s="9" t="s">
        <v>137</v>
      </c>
      <c r="DM6" t="s">
        <v>5</v>
      </c>
      <c r="DN6" s="9" t="s">
        <v>137</v>
      </c>
      <c r="DO6" t="s">
        <v>5</v>
      </c>
      <c r="DP6" s="9" t="s">
        <v>137</v>
      </c>
      <c r="DQ6" t="s">
        <v>5</v>
      </c>
      <c r="DR6" s="9" t="s">
        <v>137</v>
      </c>
      <c r="DS6" t="s">
        <v>5</v>
      </c>
      <c r="DT6" s="9" t="s">
        <v>137</v>
      </c>
      <c r="DU6" t="s">
        <v>5</v>
      </c>
      <c r="DV6" s="9" t="s">
        <v>137</v>
      </c>
      <c r="DW6" t="s">
        <v>5</v>
      </c>
      <c r="DX6" s="9" t="s">
        <v>137</v>
      </c>
      <c r="DY6" t="s">
        <v>5</v>
      </c>
      <c r="DZ6" s="9" t="s">
        <v>137</v>
      </c>
      <c r="EA6" t="s">
        <v>5</v>
      </c>
      <c r="EB6" s="9" t="s">
        <v>137</v>
      </c>
      <c r="EC6" t="s">
        <v>5</v>
      </c>
      <c r="ED6" s="9" t="s">
        <v>137</v>
      </c>
      <c r="EE6" t="s">
        <v>5</v>
      </c>
      <c r="EF6" s="9" t="s">
        <v>137</v>
      </c>
      <c r="EG6" t="s">
        <v>5</v>
      </c>
      <c r="EH6" s="9" t="s">
        <v>137</v>
      </c>
      <c r="EI6" t="s">
        <v>5</v>
      </c>
      <c r="EJ6" s="9" t="s">
        <v>137</v>
      </c>
      <c r="EK6" t="s">
        <v>5</v>
      </c>
      <c r="EL6" s="9" t="s">
        <v>137</v>
      </c>
      <c r="EM6" t="s">
        <v>5</v>
      </c>
      <c r="EN6" s="9" t="s">
        <v>137</v>
      </c>
      <c r="EO6" t="s">
        <v>5</v>
      </c>
      <c r="EP6" s="9" t="s">
        <v>137</v>
      </c>
      <c r="EQ6" t="s">
        <v>5</v>
      </c>
      <c r="ER6" s="9" t="s">
        <v>137</v>
      </c>
      <c r="ES6" t="s">
        <v>5</v>
      </c>
      <c r="ET6" s="9" t="s">
        <v>137</v>
      </c>
      <c r="EU6" t="s">
        <v>5</v>
      </c>
      <c r="EV6" s="9" t="s">
        <v>137</v>
      </c>
      <c r="EW6" t="s">
        <v>5</v>
      </c>
      <c r="EX6" s="9" t="s">
        <v>137</v>
      </c>
      <c r="EY6" t="s">
        <v>5</v>
      </c>
      <c r="EZ6" s="9" t="s">
        <v>137</v>
      </c>
      <c r="FA6" t="s">
        <v>5</v>
      </c>
      <c r="FB6" s="9" t="s">
        <v>137</v>
      </c>
      <c r="FC6" t="s">
        <v>5</v>
      </c>
      <c r="FD6" s="9" t="s">
        <v>137</v>
      </c>
      <c r="FE6" t="s">
        <v>5</v>
      </c>
      <c r="FF6" s="9" t="s">
        <v>137</v>
      </c>
      <c r="FG6" t="s">
        <v>5</v>
      </c>
      <c r="FH6" s="9" t="s">
        <v>137</v>
      </c>
      <c r="FI6" t="s">
        <v>5</v>
      </c>
      <c r="FJ6" s="9" t="s">
        <v>137</v>
      </c>
      <c r="FK6" t="s">
        <v>5</v>
      </c>
      <c r="FL6" s="9" t="s">
        <v>137</v>
      </c>
      <c r="FM6" t="s">
        <v>5</v>
      </c>
      <c r="FN6" s="9" t="s">
        <v>137</v>
      </c>
      <c r="FO6" t="s">
        <v>5</v>
      </c>
      <c r="FP6" s="9" t="s">
        <v>137</v>
      </c>
      <c r="FQ6" t="s">
        <v>5</v>
      </c>
      <c r="FR6" s="9" t="s">
        <v>137</v>
      </c>
      <c r="FS6" t="s">
        <v>5</v>
      </c>
      <c r="FT6" s="9" t="s">
        <v>137</v>
      </c>
      <c r="FU6" t="s">
        <v>5</v>
      </c>
      <c r="FV6" s="9" t="s">
        <v>137</v>
      </c>
      <c r="FW6" t="s">
        <v>5</v>
      </c>
      <c r="FX6" s="9" t="s">
        <v>137</v>
      </c>
      <c r="FY6" t="s">
        <v>5</v>
      </c>
      <c r="FZ6" s="9" t="s">
        <v>137</v>
      </c>
      <c r="GA6" t="s">
        <v>5</v>
      </c>
      <c r="GB6" s="9" t="s">
        <v>137</v>
      </c>
      <c r="GC6" t="s">
        <v>5</v>
      </c>
      <c r="GD6" s="9" t="s">
        <v>137</v>
      </c>
      <c r="GE6" t="s">
        <v>5</v>
      </c>
      <c r="GF6" s="9" t="s">
        <v>137</v>
      </c>
      <c r="GG6" t="s">
        <v>5</v>
      </c>
      <c r="GH6" s="9" t="s">
        <v>137</v>
      </c>
      <c r="GI6" t="s">
        <v>5</v>
      </c>
      <c r="GJ6" s="9" t="s">
        <v>137</v>
      </c>
      <c r="GK6" t="s">
        <v>5</v>
      </c>
      <c r="GL6" s="9" t="s">
        <v>137</v>
      </c>
      <c r="GM6" t="s">
        <v>5</v>
      </c>
      <c r="GN6" s="9" t="s">
        <v>137</v>
      </c>
      <c r="GO6" t="s">
        <v>5</v>
      </c>
      <c r="GP6" s="9" t="s">
        <v>137</v>
      </c>
      <c r="GQ6" t="s">
        <v>5</v>
      </c>
      <c r="GR6" s="9" t="s">
        <v>137</v>
      </c>
      <c r="GS6" t="s">
        <v>5</v>
      </c>
      <c r="GT6" s="9" t="s">
        <v>137</v>
      </c>
      <c r="GU6" t="s">
        <v>5</v>
      </c>
      <c r="GV6" s="9" t="s">
        <v>137</v>
      </c>
      <c r="GW6" t="s">
        <v>5</v>
      </c>
      <c r="GX6" s="9" t="s">
        <v>137</v>
      </c>
      <c r="GY6" t="s">
        <v>5</v>
      </c>
      <c r="GZ6" s="9" t="s">
        <v>137</v>
      </c>
      <c r="HA6" t="s">
        <v>5</v>
      </c>
      <c r="HB6" s="9" t="s">
        <v>137</v>
      </c>
      <c r="HC6" t="s">
        <v>5</v>
      </c>
      <c r="HD6" s="9" t="s">
        <v>137</v>
      </c>
      <c r="HE6" t="s">
        <v>5</v>
      </c>
      <c r="HF6" s="9" t="s">
        <v>137</v>
      </c>
      <c r="HG6" t="s">
        <v>5</v>
      </c>
      <c r="HH6" s="9" t="s">
        <v>137</v>
      </c>
      <c r="HI6" t="s">
        <v>5</v>
      </c>
      <c r="HJ6" s="9" t="s">
        <v>137</v>
      </c>
      <c r="HK6" t="s">
        <v>5</v>
      </c>
      <c r="HL6" s="9" t="s">
        <v>137</v>
      </c>
      <c r="HM6" t="s">
        <v>5</v>
      </c>
      <c r="HN6" s="9" t="s">
        <v>137</v>
      </c>
      <c r="HO6" t="s">
        <v>5</v>
      </c>
      <c r="HP6" s="9" t="s">
        <v>137</v>
      </c>
      <c r="HQ6" t="s">
        <v>5</v>
      </c>
      <c r="HR6" s="9" t="s">
        <v>137</v>
      </c>
      <c r="HS6" t="s">
        <v>5</v>
      </c>
      <c r="HT6" s="9" t="s">
        <v>137</v>
      </c>
      <c r="HU6" t="s">
        <v>5</v>
      </c>
      <c r="HV6" s="9" t="s">
        <v>137</v>
      </c>
      <c r="HW6" t="s">
        <v>5</v>
      </c>
      <c r="HX6" s="9" t="s">
        <v>137</v>
      </c>
      <c r="HY6" t="s">
        <v>5</v>
      </c>
      <c r="HZ6" s="9" t="s">
        <v>137</v>
      </c>
      <c r="IA6" t="s">
        <v>5</v>
      </c>
      <c r="IB6" s="9" t="s">
        <v>137</v>
      </c>
      <c r="IC6" t="s">
        <v>5</v>
      </c>
      <c r="ID6" s="9" t="s">
        <v>137</v>
      </c>
      <c r="IE6" t="s">
        <v>5</v>
      </c>
      <c r="IF6" s="9" t="s">
        <v>137</v>
      </c>
      <c r="IG6" t="s">
        <v>5</v>
      </c>
      <c r="IH6" s="9" t="s">
        <v>137</v>
      </c>
      <c r="II6" t="s">
        <v>5</v>
      </c>
      <c r="IJ6" s="9" t="s">
        <v>137</v>
      </c>
      <c r="IK6" t="s">
        <v>5</v>
      </c>
      <c r="IL6" s="9" t="s">
        <v>137</v>
      </c>
      <c r="IM6" t="s">
        <v>5</v>
      </c>
      <c r="IN6" s="9" t="s">
        <v>137</v>
      </c>
      <c r="IO6" t="s">
        <v>5</v>
      </c>
      <c r="IP6" s="9" t="s">
        <v>137</v>
      </c>
      <c r="IQ6" t="s">
        <v>5</v>
      </c>
      <c r="IR6" s="9" t="s">
        <v>137</v>
      </c>
      <c r="IS6" t="s">
        <v>5</v>
      </c>
      <c r="IT6" s="9" t="s">
        <v>137</v>
      </c>
      <c r="IU6" t="s">
        <v>5</v>
      </c>
      <c r="IV6" s="9" t="s">
        <v>137</v>
      </c>
    </row>
    <row r="8" spans="1:256" x14ac:dyDescent="0.2">
      <c r="A8" t="s">
        <v>10</v>
      </c>
      <c r="B8" s="9" t="s">
        <v>150</v>
      </c>
      <c r="C8" t="s">
        <v>10</v>
      </c>
      <c r="D8" s="9" t="s">
        <v>138</v>
      </c>
      <c r="E8" t="s">
        <v>10</v>
      </c>
      <c r="F8" s="9" t="s">
        <v>138</v>
      </c>
      <c r="G8" t="s">
        <v>10</v>
      </c>
      <c r="H8" s="9" t="s">
        <v>138</v>
      </c>
      <c r="I8" t="s">
        <v>10</v>
      </c>
      <c r="J8" s="9" t="s">
        <v>138</v>
      </c>
      <c r="K8" t="s">
        <v>10</v>
      </c>
      <c r="L8" s="9" t="s">
        <v>138</v>
      </c>
      <c r="M8" t="s">
        <v>10</v>
      </c>
      <c r="N8" s="9" t="s">
        <v>138</v>
      </c>
      <c r="O8" t="s">
        <v>10</v>
      </c>
      <c r="P8" s="9" t="s">
        <v>138</v>
      </c>
      <c r="Q8" t="s">
        <v>10</v>
      </c>
      <c r="R8" s="9" t="s">
        <v>138</v>
      </c>
      <c r="S8" t="s">
        <v>10</v>
      </c>
      <c r="T8" s="9" t="s">
        <v>138</v>
      </c>
      <c r="U8" t="s">
        <v>10</v>
      </c>
      <c r="V8" s="9" t="s">
        <v>138</v>
      </c>
      <c r="W8" t="s">
        <v>10</v>
      </c>
      <c r="X8" s="9" t="s">
        <v>138</v>
      </c>
      <c r="Y8" t="s">
        <v>10</v>
      </c>
      <c r="Z8" s="9" t="s">
        <v>138</v>
      </c>
      <c r="AA8" t="s">
        <v>10</v>
      </c>
      <c r="AB8" s="9" t="s">
        <v>138</v>
      </c>
      <c r="AC8" t="s">
        <v>10</v>
      </c>
      <c r="AD8" s="9" t="s">
        <v>138</v>
      </c>
      <c r="AE8" t="s">
        <v>10</v>
      </c>
      <c r="AF8" s="9" t="s">
        <v>138</v>
      </c>
      <c r="AG8" t="s">
        <v>10</v>
      </c>
      <c r="AH8" s="9" t="s">
        <v>138</v>
      </c>
      <c r="AI8" t="s">
        <v>10</v>
      </c>
      <c r="AJ8" s="9" t="s">
        <v>138</v>
      </c>
      <c r="AK8" t="s">
        <v>10</v>
      </c>
      <c r="AL8" s="9" t="s">
        <v>138</v>
      </c>
      <c r="AM8" t="s">
        <v>10</v>
      </c>
      <c r="AN8" s="9" t="s">
        <v>138</v>
      </c>
      <c r="AO8" t="s">
        <v>10</v>
      </c>
      <c r="AP8" s="9" t="s">
        <v>138</v>
      </c>
      <c r="AQ8" t="s">
        <v>10</v>
      </c>
      <c r="AR8" s="9" t="s">
        <v>138</v>
      </c>
      <c r="AS8" t="s">
        <v>10</v>
      </c>
      <c r="AT8" s="9" t="s">
        <v>138</v>
      </c>
      <c r="AU8" t="s">
        <v>10</v>
      </c>
      <c r="AV8" s="9" t="s">
        <v>138</v>
      </c>
      <c r="AW8" t="s">
        <v>10</v>
      </c>
      <c r="AX8" s="9" t="s">
        <v>138</v>
      </c>
      <c r="AY8" t="s">
        <v>10</v>
      </c>
      <c r="AZ8" s="9" t="s">
        <v>138</v>
      </c>
      <c r="BA8" t="s">
        <v>10</v>
      </c>
      <c r="BB8" s="9" t="s">
        <v>138</v>
      </c>
      <c r="BC8" t="s">
        <v>10</v>
      </c>
      <c r="BD8" s="9" t="s">
        <v>138</v>
      </c>
      <c r="BE8" t="s">
        <v>10</v>
      </c>
      <c r="BF8" s="9" t="s">
        <v>138</v>
      </c>
      <c r="BG8" t="s">
        <v>10</v>
      </c>
      <c r="BH8" s="9" t="s">
        <v>138</v>
      </c>
      <c r="BI8" t="s">
        <v>10</v>
      </c>
      <c r="BJ8" s="9" t="s">
        <v>138</v>
      </c>
      <c r="BK8" t="s">
        <v>10</v>
      </c>
      <c r="BL8" s="9" t="s">
        <v>138</v>
      </c>
      <c r="BM8" t="s">
        <v>10</v>
      </c>
      <c r="BN8" s="9" t="s">
        <v>138</v>
      </c>
      <c r="BO8" t="s">
        <v>10</v>
      </c>
      <c r="BP8" s="9" t="s">
        <v>138</v>
      </c>
      <c r="BQ8" t="s">
        <v>10</v>
      </c>
      <c r="BR8" s="9" t="s">
        <v>138</v>
      </c>
      <c r="BS8" t="s">
        <v>10</v>
      </c>
      <c r="BT8" s="9" t="s">
        <v>138</v>
      </c>
      <c r="BU8" t="s">
        <v>10</v>
      </c>
      <c r="BV8" s="9" t="s">
        <v>138</v>
      </c>
      <c r="BW8" t="s">
        <v>10</v>
      </c>
      <c r="BX8" s="9" t="s">
        <v>138</v>
      </c>
      <c r="BY8" t="s">
        <v>10</v>
      </c>
      <c r="BZ8" s="9" t="s">
        <v>138</v>
      </c>
      <c r="CA8" t="s">
        <v>10</v>
      </c>
      <c r="CB8" s="9" t="s">
        <v>138</v>
      </c>
      <c r="CC8" t="s">
        <v>10</v>
      </c>
      <c r="CD8" s="9" t="s">
        <v>138</v>
      </c>
      <c r="CE8" t="s">
        <v>10</v>
      </c>
      <c r="CF8" s="9" t="s">
        <v>138</v>
      </c>
      <c r="CG8" t="s">
        <v>10</v>
      </c>
      <c r="CH8" s="9" t="s">
        <v>138</v>
      </c>
      <c r="CI8" t="s">
        <v>10</v>
      </c>
      <c r="CJ8" s="9" t="s">
        <v>138</v>
      </c>
      <c r="CK8" t="s">
        <v>10</v>
      </c>
      <c r="CL8" s="9" t="s">
        <v>138</v>
      </c>
      <c r="CM8" t="s">
        <v>10</v>
      </c>
      <c r="CN8" s="9" t="s">
        <v>138</v>
      </c>
      <c r="CO8" t="s">
        <v>10</v>
      </c>
      <c r="CP8" s="9" t="s">
        <v>138</v>
      </c>
      <c r="CQ8" t="s">
        <v>10</v>
      </c>
      <c r="CR8" s="9" t="s">
        <v>138</v>
      </c>
      <c r="CS8" t="s">
        <v>10</v>
      </c>
      <c r="CT8" s="9" t="s">
        <v>138</v>
      </c>
      <c r="CU8" t="s">
        <v>10</v>
      </c>
      <c r="CV8" s="9" t="s">
        <v>138</v>
      </c>
      <c r="CW8" t="s">
        <v>10</v>
      </c>
      <c r="CX8" s="9" t="s">
        <v>138</v>
      </c>
      <c r="CY8" t="s">
        <v>10</v>
      </c>
      <c r="CZ8" s="9" t="s">
        <v>138</v>
      </c>
      <c r="DA8" t="s">
        <v>10</v>
      </c>
      <c r="DB8" s="9" t="s">
        <v>138</v>
      </c>
      <c r="DC8" t="s">
        <v>10</v>
      </c>
      <c r="DD8" s="9" t="s">
        <v>138</v>
      </c>
      <c r="DE8" t="s">
        <v>10</v>
      </c>
      <c r="DF8" s="9" t="s">
        <v>138</v>
      </c>
      <c r="DG8" t="s">
        <v>10</v>
      </c>
      <c r="DH8" s="9" t="s">
        <v>138</v>
      </c>
      <c r="DI8" t="s">
        <v>10</v>
      </c>
      <c r="DJ8" s="9" t="s">
        <v>138</v>
      </c>
      <c r="DK8" t="s">
        <v>10</v>
      </c>
      <c r="DL8" s="9" t="s">
        <v>138</v>
      </c>
      <c r="DM8" t="s">
        <v>10</v>
      </c>
      <c r="DN8" s="9" t="s">
        <v>138</v>
      </c>
      <c r="DO8" t="s">
        <v>10</v>
      </c>
      <c r="DP8" s="9" t="s">
        <v>138</v>
      </c>
      <c r="DQ8" t="s">
        <v>10</v>
      </c>
      <c r="DR8" s="9" t="s">
        <v>138</v>
      </c>
      <c r="DS8" t="s">
        <v>10</v>
      </c>
      <c r="DT8" s="9" t="s">
        <v>138</v>
      </c>
      <c r="DU8" t="s">
        <v>10</v>
      </c>
      <c r="DV8" s="9" t="s">
        <v>138</v>
      </c>
      <c r="DW8" t="s">
        <v>10</v>
      </c>
      <c r="DX8" s="9" t="s">
        <v>138</v>
      </c>
      <c r="DY8" t="s">
        <v>10</v>
      </c>
      <c r="DZ8" s="9" t="s">
        <v>138</v>
      </c>
      <c r="EA8" t="s">
        <v>10</v>
      </c>
      <c r="EB8" s="9" t="s">
        <v>138</v>
      </c>
      <c r="EC8" t="s">
        <v>10</v>
      </c>
      <c r="ED8" s="9" t="s">
        <v>138</v>
      </c>
      <c r="EE8" t="s">
        <v>10</v>
      </c>
      <c r="EF8" s="9" t="s">
        <v>138</v>
      </c>
      <c r="EG8" t="s">
        <v>10</v>
      </c>
      <c r="EH8" s="9" t="s">
        <v>138</v>
      </c>
      <c r="EI8" t="s">
        <v>10</v>
      </c>
      <c r="EJ8" s="9" t="s">
        <v>138</v>
      </c>
      <c r="EK8" t="s">
        <v>10</v>
      </c>
      <c r="EL8" s="9" t="s">
        <v>138</v>
      </c>
      <c r="EM8" t="s">
        <v>10</v>
      </c>
      <c r="EN8" s="9" t="s">
        <v>138</v>
      </c>
      <c r="EO8" t="s">
        <v>10</v>
      </c>
      <c r="EP8" s="9" t="s">
        <v>138</v>
      </c>
      <c r="EQ8" t="s">
        <v>10</v>
      </c>
      <c r="ER8" s="9" t="s">
        <v>138</v>
      </c>
      <c r="ES8" t="s">
        <v>10</v>
      </c>
      <c r="ET8" s="9" t="s">
        <v>138</v>
      </c>
      <c r="EU8" t="s">
        <v>10</v>
      </c>
      <c r="EV8" s="9" t="s">
        <v>138</v>
      </c>
      <c r="EW8" t="s">
        <v>10</v>
      </c>
      <c r="EX8" s="9" t="s">
        <v>138</v>
      </c>
      <c r="EY8" t="s">
        <v>10</v>
      </c>
      <c r="EZ8" s="9" t="s">
        <v>138</v>
      </c>
      <c r="FA8" t="s">
        <v>10</v>
      </c>
      <c r="FB8" s="9" t="s">
        <v>138</v>
      </c>
      <c r="FC8" t="s">
        <v>10</v>
      </c>
      <c r="FD8" s="9" t="s">
        <v>138</v>
      </c>
      <c r="FE8" t="s">
        <v>10</v>
      </c>
      <c r="FF8" s="9" t="s">
        <v>138</v>
      </c>
      <c r="FG8" t="s">
        <v>10</v>
      </c>
      <c r="FH8" s="9" t="s">
        <v>138</v>
      </c>
      <c r="FI8" t="s">
        <v>10</v>
      </c>
      <c r="FJ8" s="9" t="s">
        <v>138</v>
      </c>
      <c r="FK8" t="s">
        <v>10</v>
      </c>
      <c r="FL8" s="9" t="s">
        <v>138</v>
      </c>
      <c r="FM8" t="s">
        <v>10</v>
      </c>
      <c r="FN8" s="9" t="s">
        <v>138</v>
      </c>
      <c r="FO8" t="s">
        <v>10</v>
      </c>
      <c r="FP8" s="9" t="s">
        <v>138</v>
      </c>
      <c r="FQ8" t="s">
        <v>10</v>
      </c>
      <c r="FR8" s="9" t="s">
        <v>138</v>
      </c>
      <c r="FS8" t="s">
        <v>10</v>
      </c>
      <c r="FT8" s="9" t="s">
        <v>138</v>
      </c>
      <c r="FU8" t="s">
        <v>10</v>
      </c>
      <c r="FV8" s="9" t="s">
        <v>138</v>
      </c>
      <c r="FW8" t="s">
        <v>10</v>
      </c>
      <c r="FX8" s="9" t="s">
        <v>138</v>
      </c>
      <c r="FY8" t="s">
        <v>10</v>
      </c>
      <c r="FZ8" s="9" t="s">
        <v>138</v>
      </c>
      <c r="GA8" t="s">
        <v>10</v>
      </c>
      <c r="GB8" s="9" t="s">
        <v>138</v>
      </c>
      <c r="GC8" t="s">
        <v>10</v>
      </c>
      <c r="GD8" s="9" t="s">
        <v>138</v>
      </c>
      <c r="GE8" t="s">
        <v>10</v>
      </c>
      <c r="GF8" s="9" t="s">
        <v>138</v>
      </c>
      <c r="GG8" t="s">
        <v>10</v>
      </c>
      <c r="GH8" s="9" t="s">
        <v>138</v>
      </c>
      <c r="GI8" t="s">
        <v>10</v>
      </c>
      <c r="GJ8" s="9" t="s">
        <v>138</v>
      </c>
      <c r="GK8" t="s">
        <v>10</v>
      </c>
      <c r="GL8" s="9" t="s">
        <v>138</v>
      </c>
      <c r="GM8" t="s">
        <v>10</v>
      </c>
      <c r="GN8" s="9" t="s">
        <v>138</v>
      </c>
      <c r="GO8" t="s">
        <v>10</v>
      </c>
      <c r="GP8" s="9" t="s">
        <v>138</v>
      </c>
      <c r="GQ8" t="s">
        <v>10</v>
      </c>
      <c r="GR8" s="9" t="s">
        <v>138</v>
      </c>
      <c r="GS8" t="s">
        <v>10</v>
      </c>
      <c r="GT8" s="9" t="s">
        <v>138</v>
      </c>
      <c r="GU8" t="s">
        <v>10</v>
      </c>
      <c r="GV8" s="9" t="s">
        <v>138</v>
      </c>
      <c r="GW8" t="s">
        <v>10</v>
      </c>
      <c r="GX8" s="9" t="s">
        <v>138</v>
      </c>
      <c r="GY8" t="s">
        <v>10</v>
      </c>
      <c r="GZ8" s="9" t="s">
        <v>138</v>
      </c>
      <c r="HA8" t="s">
        <v>10</v>
      </c>
      <c r="HB8" s="9" t="s">
        <v>138</v>
      </c>
      <c r="HC8" t="s">
        <v>10</v>
      </c>
      <c r="HD8" s="9" t="s">
        <v>138</v>
      </c>
      <c r="HE8" t="s">
        <v>10</v>
      </c>
      <c r="HF8" s="9" t="s">
        <v>138</v>
      </c>
      <c r="HG8" t="s">
        <v>10</v>
      </c>
      <c r="HH8" s="9" t="s">
        <v>138</v>
      </c>
      <c r="HI8" t="s">
        <v>10</v>
      </c>
      <c r="HJ8" s="9" t="s">
        <v>138</v>
      </c>
      <c r="HK8" t="s">
        <v>10</v>
      </c>
      <c r="HL8" s="9" t="s">
        <v>138</v>
      </c>
      <c r="HM8" t="s">
        <v>10</v>
      </c>
      <c r="HN8" s="9" t="s">
        <v>138</v>
      </c>
      <c r="HO8" t="s">
        <v>10</v>
      </c>
      <c r="HP8" s="9" t="s">
        <v>138</v>
      </c>
      <c r="HQ8" t="s">
        <v>10</v>
      </c>
      <c r="HR8" s="9" t="s">
        <v>138</v>
      </c>
      <c r="HS8" t="s">
        <v>10</v>
      </c>
      <c r="HT8" s="9" t="s">
        <v>138</v>
      </c>
      <c r="HU8" t="s">
        <v>10</v>
      </c>
      <c r="HV8" s="9" t="s">
        <v>138</v>
      </c>
      <c r="HW8" t="s">
        <v>10</v>
      </c>
      <c r="HX8" s="9" t="s">
        <v>138</v>
      </c>
      <c r="HY8" t="s">
        <v>10</v>
      </c>
      <c r="HZ8" s="9" t="s">
        <v>138</v>
      </c>
      <c r="IA8" t="s">
        <v>10</v>
      </c>
      <c r="IB8" s="9" t="s">
        <v>138</v>
      </c>
      <c r="IC8" t="s">
        <v>10</v>
      </c>
      <c r="ID8" s="9" t="s">
        <v>138</v>
      </c>
      <c r="IE8" t="s">
        <v>10</v>
      </c>
      <c r="IF8" s="9" t="s">
        <v>138</v>
      </c>
      <c r="IG8" t="s">
        <v>10</v>
      </c>
      <c r="IH8" s="9" t="s">
        <v>138</v>
      </c>
      <c r="II8" t="s">
        <v>10</v>
      </c>
      <c r="IJ8" s="9" t="s">
        <v>138</v>
      </c>
      <c r="IK8" t="s">
        <v>10</v>
      </c>
      <c r="IL8" s="9" t="s">
        <v>138</v>
      </c>
      <c r="IM8" t="s">
        <v>10</v>
      </c>
      <c r="IN8" s="9" t="s">
        <v>138</v>
      </c>
      <c r="IO8" t="s">
        <v>10</v>
      </c>
      <c r="IP8" s="9" t="s">
        <v>138</v>
      </c>
      <c r="IQ8" t="s">
        <v>10</v>
      </c>
      <c r="IR8" s="9" t="s">
        <v>138</v>
      </c>
      <c r="IS8" t="s">
        <v>10</v>
      </c>
      <c r="IT8" s="9" t="s">
        <v>138</v>
      </c>
      <c r="IU8" t="s">
        <v>10</v>
      </c>
      <c r="IV8" s="9" t="s">
        <v>138</v>
      </c>
    </row>
    <row r="10" spans="1:256" x14ac:dyDescent="0.2">
      <c r="A10" t="s">
        <v>14</v>
      </c>
      <c r="B10" s="9" t="s">
        <v>151</v>
      </c>
      <c r="C10" t="s">
        <v>14</v>
      </c>
      <c r="D10" s="9" t="s">
        <v>139</v>
      </c>
      <c r="E10" t="s">
        <v>14</v>
      </c>
      <c r="F10" s="9" t="s">
        <v>139</v>
      </c>
      <c r="G10" t="s">
        <v>14</v>
      </c>
      <c r="H10" s="9" t="s">
        <v>139</v>
      </c>
      <c r="I10" t="s">
        <v>14</v>
      </c>
      <c r="J10" s="9" t="s">
        <v>139</v>
      </c>
      <c r="K10" t="s">
        <v>14</v>
      </c>
      <c r="L10" s="9" t="s">
        <v>139</v>
      </c>
      <c r="M10" t="s">
        <v>14</v>
      </c>
      <c r="N10" s="9" t="s">
        <v>139</v>
      </c>
      <c r="O10" t="s">
        <v>14</v>
      </c>
      <c r="P10" s="9" t="s">
        <v>139</v>
      </c>
      <c r="Q10" t="s">
        <v>14</v>
      </c>
      <c r="R10" s="9" t="s">
        <v>139</v>
      </c>
      <c r="S10" t="s">
        <v>14</v>
      </c>
      <c r="T10" s="9" t="s">
        <v>139</v>
      </c>
      <c r="U10" t="s">
        <v>14</v>
      </c>
      <c r="V10" s="9" t="s">
        <v>139</v>
      </c>
      <c r="W10" t="s">
        <v>14</v>
      </c>
      <c r="X10" s="9" t="s">
        <v>139</v>
      </c>
      <c r="Y10" t="s">
        <v>14</v>
      </c>
      <c r="Z10" s="9" t="s">
        <v>139</v>
      </c>
      <c r="AA10" t="s">
        <v>14</v>
      </c>
      <c r="AB10" s="9" t="s">
        <v>139</v>
      </c>
      <c r="AC10" t="s">
        <v>14</v>
      </c>
      <c r="AD10" s="9" t="s">
        <v>139</v>
      </c>
      <c r="AE10" t="s">
        <v>14</v>
      </c>
      <c r="AF10" s="9" t="s">
        <v>139</v>
      </c>
      <c r="AG10" t="s">
        <v>14</v>
      </c>
      <c r="AH10" s="9" t="s">
        <v>139</v>
      </c>
      <c r="AI10" t="s">
        <v>14</v>
      </c>
      <c r="AJ10" s="9" t="s">
        <v>139</v>
      </c>
      <c r="AK10" t="s">
        <v>14</v>
      </c>
      <c r="AL10" s="9" t="s">
        <v>139</v>
      </c>
      <c r="AM10" t="s">
        <v>14</v>
      </c>
      <c r="AN10" s="9" t="s">
        <v>139</v>
      </c>
      <c r="AO10" t="s">
        <v>14</v>
      </c>
      <c r="AP10" s="9" t="s">
        <v>139</v>
      </c>
      <c r="AQ10" t="s">
        <v>14</v>
      </c>
      <c r="AR10" s="9" t="s">
        <v>139</v>
      </c>
      <c r="AS10" t="s">
        <v>14</v>
      </c>
      <c r="AT10" s="9" t="s">
        <v>139</v>
      </c>
      <c r="AU10" t="s">
        <v>14</v>
      </c>
      <c r="AV10" s="9" t="s">
        <v>139</v>
      </c>
      <c r="AW10" t="s">
        <v>14</v>
      </c>
      <c r="AX10" s="9" t="s">
        <v>139</v>
      </c>
      <c r="AY10" t="s">
        <v>14</v>
      </c>
      <c r="AZ10" s="9" t="s">
        <v>139</v>
      </c>
      <c r="BA10" t="s">
        <v>14</v>
      </c>
      <c r="BB10" s="9" t="s">
        <v>139</v>
      </c>
      <c r="BC10" t="s">
        <v>14</v>
      </c>
      <c r="BD10" s="9" t="s">
        <v>139</v>
      </c>
      <c r="BE10" t="s">
        <v>14</v>
      </c>
      <c r="BF10" s="9" t="s">
        <v>139</v>
      </c>
      <c r="BG10" t="s">
        <v>14</v>
      </c>
      <c r="BH10" s="9" t="s">
        <v>139</v>
      </c>
      <c r="BI10" t="s">
        <v>14</v>
      </c>
      <c r="BJ10" s="9" t="s">
        <v>139</v>
      </c>
      <c r="BK10" t="s">
        <v>14</v>
      </c>
      <c r="BL10" s="9" t="s">
        <v>139</v>
      </c>
      <c r="BM10" t="s">
        <v>14</v>
      </c>
      <c r="BN10" s="9" t="s">
        <v>139</v>
      </c>
      <c r="BO10" t="s">
        <v>14</v>
      </c>
      <c r="BP10" s="9" t="s">
        <v>139</v>
      </c>
      <c r="BQ10" t="s">
        <v>14</v>
      </c>
      <c r="BR10" s="9" t="s">
        <v>139</v>
      </c>
      <c r="BS10" t="s">
        <v>14</v>
      </c>
      <c r="BT10" s="9" t="s">
        <v>139</v>
      </c>
      <c r="BU10" t="s">
        <v>14</v>
      </c>
      <c r="BV10" s="9" t="s">
        <v>139</v>
      </c>
      <c r="BW10" t="s">
        <v>14</v>
      </c>
      <c r="BX10" s="9" t="s">
        <v>139</v>
      </c>
      <c r="BY10" t="s">
        <v>14</v>
      </c>
      <c r="BZ10" s="9" t="s">
        <v>139</v>
      </c>
      <c r="CA10" t="s">
        <v>14</v>
      </c>
      <c r="CB10" s="9" t="s">
        <v>139</v>
      </c>
      <c r="CC10" t="s">
        <v>14</v>
      </c>
      <c r="CD10" s="9" t="s">
        <v>139</v>
      </c>
      <c r="CE10" t="s">
        <v>14</v>
      </c>
      <c r="CF10" s="9" t="s">
        <v>139</v>
      </c>
      <c r="CG10" t="s">
        <v>14</v>
      </c>
      <c r="CH10" s="9" t="s">
        <v>139</v>
      </c>
      <c r="CI10" t="s">
        <v>14</v>
      </c>
      <c r="CJ10" s="9" t="s">
        <v>139</v>
      </c>
      <c r="CK10" t="s">
        <v>14</v>
      </c>
      <c r="CL10" s="9" t="s">
        <v>139</v>
      </c>
      <c r="CM10" t="s">
        <v>14</v>
      </c>
      <c r="CN10" s="9" t="s">
        <v>139</v>
      </c>
      <c r="CO10" t="s">
        <v>14</v>
      </c>
      <c r="CP10" s="9" t="s">
        <v>139</v>
      </c>
      <c r="CQ10" t="s">
        <v>14</v>
      </c>
      <c r="CR10" s="9" t="s">
        <v>139</v>
      </c>
      <c r="CS10" t="s">
        <v>14</v>
      </c>
      <c r="CT10" s="9" t="s">
        <v>139</v>
      </c>
      <c r="CU10" t="s">
        <v>14</v>
      </c>
      <c r="CV10" s="9" t="s">
        <v>139</v>
      </c>
      <c r="CW10" t="s">
        <v>14</v>
      </c>
      <c r="CX10" s="9" t="s">
        <v>139</v>
      </c>
      <c r="CY10" t="s">
        <v>14</v>
      </c>
      <c r="CZ10" s="9" t="s">
        <v>139</v>
      </c>
      <c r="DA10" t="s">
        <v>14</v>
      </c>
      <c r="DB10" s="9" t="s">
        <v>139</v>
      </c>
      <c r="DC10" t="s">
        <v>14</v>
      </c>
      <c r="DD10" s="9" t="s">
        <v>139</v>
      </c>
      <c r="DE10" t="s">
        <v>14</v>
      </c>
      <c r="DF10" s="9" t="s">
        <v>139</v>
      </c>
      <c r="DG10" t="s">
        <v>14</v>
      </c>
      <c r="DH10" s="9" t="s">
        <v>139</v>
      </c>
      <c r="DI10" t="s">
        <v>14</v>
      </c>
      <c r="DJ10" s="9" t="s">
        <v>139</v>
      </c>
      <c r="DK10" t="s">
        <v>14</v>
      </c>
      <c r="DL10" s="9" t="s">
        <v>139</v>
      </c>
      <c r="DM10" t="s">
        <v>14</v>
      </c>
      <c r="DN10" s="9" t="s">
        <v>139</v>
      </c>
      <c r="DO10" t="s">
        <v>14</v>
      </c>
      <c r="DP10" s="9" t="s">
        <v>139</v>
      </c>
      <c r="DQ10" t="s">
        <v>14</v>
      </c>
      <c r="DR10" s="9" t="s">
        <v>139</v>
      </c>
      <c r="DS10" t="s">
        <v>14</v>
      </c>
      <c r="DT10" s="9" t="s">
        <v>139</v>
      </c>
      <c r="DU10" t="s">
        <v>14</v>
      </c>
      <c r="DV10" s="9" t="s">
        <v>139</v>
      </c>
      <c r="DW10" t="s">
        <v>14</v>
      </c>
      <c r="DX10" s="9" t="s">
        <v>139</v>
      </c>
      <c r="DY10" t="s">
        <v>14</v>
      </c>
      <c r="DZ10" s="9" t="s">
        <v>139</v>
      </c>
      <c r="EA10" t="s">
        <v>14</v>
      </c>
      <c r="EB10" s="9" t="s">
        <v>139</v>
      </c>
      <c r="EC10" t="s">
        <v>14</v>
      </c>
      <c r="ED10" s="9" t="s">
        <v>139</v>
      </c>
      <c r="EE10" t="s">
        <v>14</v>
      </c>
      <c r="EF10" s="9" t="s">
        <v>139</v>
      </c>
      <c r="EG10" t="s">
        <v>14</v>
      </c>
      <c r="EH10" s="9" t="s">
        <v>139</v>
      </c>
      <c r="EI10" t="s">
        <v>14</v>
      </c>
      <c r="EJ10" s="9" t="s">
        <v>139</v>
      </c>
      <c r="EK10" t="s">
        <v>14</v>
      </c>
      <c r="EL10" s="9" t="s">
        <v>139</v>
      </c>
      <c r="EM10" t="s">
        <v>14</v>
      </c>
      <c r="EN10" s="9" t="s">
        <v>139</v>
      </c>
      <c r="EO10" t="s">
        <v>14</v>
      </c>
      <c r="EP10" s="9" t="s">
        <v>139</v>
      </c>
      <c r="EQ10" t="s">
        <v>14</v>
      </c>
      <c r="ER10" s="9" t="s">
        <v>139</v>
      </c>
      <c r="ES10" t="s">
        <v>14</v>
      </c>
      <c r="ET10" s="9" t="s">
        <v>139</v>
      </c>
      <c r="EU10" t="s">
        <v>14</v>
      </c>
      <c r="EV10" s="9" t="s">
        <v>139</v>
      </c>
      <c r="EW10" t="s">
        <v>14</v>
      </c>
      <c r="EX10" s="9" t="s">
        <v>139</v>
      </c>
      <c r="EY10" t="s">
        <v>14</v>
      </c>
      <c r="EZ10" s="9" t="s">
        <v>139</v>
      </c>
      <c r="FA10" t="s">
        <v>14</v>
      </c>
      <c r="FB10" s="9" t="s">
        <v>139</v>
      </c>
      <c r="FC10" t="s">
        <v>14</v>
      </c>
      <c r="FD10" s="9" t="s">
        <v>139</v>
      </c>
      <c r="FE10" t="s">
        <v>14</v>
      </c>
      <c r="FF10" s="9" t="s">
        <v>139</v>
      </c>
      <c r="FG10" t="s">
        <v>14</v>
      </c>
      <c r="FH10" s="9" t="s">
        <v>139</v>
      </c>
      <c r="FI10" t="s">
        <v>14</v>
      </c>
      <c r="FJ10" s="9" t="s">
        <v>139</v>
      </c>
      <c r="FK10" t="s">
        <v>14</v>
      </c>
      <c r="FL10" s="9" t="s">
        <v>139</v>
      </c>
      <c r="FM10" t="s">
        <v>14</v>
      </c>
      <c r="FN10" s="9" t="s">
        <v>139</v>
      </c>
      <c r="FO10" t="s">
        <v>14</v>
      </c>
      <c r="FP10" s="9" t="s">
        <v>139</v>
      </c>
      <c r="FQ10" t="s">
        <v>14</v>
      </c>
      <c r="FR10" s="9" t="s">
        <v>139</v>
      </c>
      <c r="FS10" t="s">
        <v>14</v>
      </c>
      <c r="FT10" s="9" t="s">
        <v>139</v>
      </c>
      <c r="FU10" t="s">
        <v>14</v>
      </c>
      <c r="FV10" s="9" t="s">
        <v>139</v>
      </c>
      <c r="FW10" t="s">
        <v>14</v>
      </c>
      <c r="FX10" s="9" t="s">
        <v>139</v>
      </c>
      <c r="FY10" t="s">
        <v>14</v>
      </c>
      <c r="FZ10" s="9" t="s">
        <v>139</v>
      </c>
      <c r="GA10" t="s">
        <v>14</v>
      </c>
      <c r="GB10" s="9" t="s">
        <v>139</v>
      </c>
      <c r="GC10" t="s">
        <v>14</v>
      </c>
      <c r="GD10" s="9" t="s">
        <v>139</v>
      </c>
      <c r="GE10" t="s">
        <v>14</v>
      </c>
      <c r="GF10" s="9" t="s">
        <v>139</v>
      </c>
      <c r="GG10" t="s">
        <v>14</v>
      </c>
      <c r="GH10" s="9" t="s">
        <v>139</v>
      </c>
      <c r="GI10" t="s">
        <v>14</v>
      </c>
      <c r="GJ10" s="9" t="s">
        <v>139</v>
      </c>
      <c r="GK10" t="s">
        <v>14</v>
      </c>
      <c r="GL10" s="9" t="s">
        <v>139</v>
      </c>
      <c r="GM10" t="s">
        <v>14</v>
      </c>
      <c r="GN10" s="9" t="s">
        <v>139</v>
      </c>
      <c r="GO10" t="s">
        <v>14</v>
      </c>
      <c r="GP10" s="9" t="s">
        <v>139</v>
      </c>
      <c r="GQ10" t="s">
        <v>14</v>
      </c>
      <c r="GR10" s="9" t="s">
        <v>139</v>
      </c>
      <c r="GS10" t="s">
        <v>14</v>
      </c>
      <c r="GT10" s="9" t="s">
        <v>139</v>
      </c>
      <c r="GU10" t="s">
        <v>14</v>
      </c>
      <c r="GV10" s="9" t="s">
        <v>139</v>
      </c>
      <c r="GW10" t="s">
        <v>14</v>
      </c>
      <c r="GX10" s="9" t="s">
        <v>139</v>
      </c>
      <c r="GY10" t="s">
        <v>14</v>
      </c>
      <c r="GZ10" s="9" t="s">
        <v>139</v>
      </c>
      <c r="HA10" t="s">
        <v>14</v>
      </c>
      <c r="HB10" s="9" t="s">
        <v>139</v>
      </c>
      <c r="HC10" t="s">
        <v>14</v>
      </c>
      <c r="HD10" s="9" t="s">
        <v>139</v>
      </c>
      <c r="HE10" t="s">
        <v>14</v>
      </c>
      <c r="HF10" s="9" t="s">
        <v>139</v>
      </c>
      <c r="HG10" t="s">
        <v>14</v>
      </c>
      <c r="HH10" s="9" t="s">
        <v>139</v>
      </c>
      <c r="HI10" t="s">
        <v>14</v>
      </c>
      <c r="HJ10" s="9" t="s">
        <v>139</v>
      </c>
      <c r="HK10" t="s">
        <v>14</v>
      </c>
      <c r="HL10" s="9" t="s">
        <v>139</v>
      </c>
      <c r="HM10" t="s">
        <v>14</v>
      </c>
      <c r="HN10" s="9" t="s">
        <v>139</v>
      </c>
      <c r="HO10" t="s">
        <v>14</v>
      </c>
      <c r="HP10" s="9" t="s">
        <v>139</v>
      </c>
      <c r="HQ10" t="s">
        <v>14</v>
      </c>
      <c r="HR10" s="9" t="s">
        <v>139</v>
      </c>
      <c r="HS10" t="s">
        <v>14</v>
      </c>
      <c r="HT10" s="9" t="s">
        <v>139</v>
      </c>
      <c r="HU10" t="s">
        <v>14</v>
      </c>
      <c r="HV10" s="9" t="s">
        <v>139</v>
      </c>
      <c r="HW10" t="s">
        <v>14</v>
      </c>
      <c r="HX10" s="9" t="s">
        <v>139</v>
      </c>
      <c r="HY10" t="s">
        <v>14</v>
      </c>
      <c r="HZ10" s="9" t="s">
        <v>139</v>
      </c>
      <c r="IA10" t="s">
        <v>14</v>
      </c>
      <c r="IB10" s="9" t="s">
        <v>139</v>
      </c>
      <c r="IC10" t="s">
        <v>14</v>
      </c>
      <c r="ID10" s="9" t="s">
        <v>139</v>
      </c>
      <c r="IE10" t="s">
        <v>14</v>
      </c>
      <c r="IF10" s="9" t="s">
        <v>139</v>
      </c>
      <c r="IG10" t="s">
        <v>14</v>
      </c>
      <c r="IH10" s="9" t="s">
        <v>139</v>
      </c>
      <c r="II10" t="s">
        <v>14</v>
      </c>
      <c r="IJ10" s="9" t="s">
        <v>139</v>
      </c>
      <c r="IK10" t="s">
        <v>14</v>
      </c>
      <c r="IL10" s="9" t="s">
        <v>139</v>
      </c>
      <c r="IM10" t="s">
        <v>14</v>
      </c>
      <c r="IN10" s="9" t="s">
        <v>139</v>
      </c>
      <c r="IO10" t="s">
        <v>14</v>
      </c>
      <c r="IP10" s="9" t="s">
        <v>139</v>
      </c>
      <c r="IQ10" t="s">
        <v>14</v>
      </c>
      <c r="IR10" s="9" t="s">
        <v>139</v>
      </c>
      <c r="IS10" t="s">
        <v>14</v>
      </c>
      <c r="IT10" s="9" t="s">
        <v>139</v>
      </c>
      <c r="IU10" t="s">
        <v>14</v>
      </c>
      <c r="IV10" s="9" t="s">
        <v>139</v>
      </c>
    </row>
    <row r="12" spans="1:256" x14ac:dyDescent="0.2">
      <c r="A12" t="s">
        <v>15</v>
      </c>
      <c r="B12" s="9" t="s">
        <v>152</v>
      </c>
      <c r="C12" t="s">
        <v>15</v>
      </c>
      <c r="D12" s="9" t="s">
        <v>140</v>
      </c>
      <c r="E12" t="s">
        <v>15</v>
      </c>
      <c r="F12" s="9" t="s">
        <v>140</v>
      </c>
      <c r="G12" t="s">
        <v>15</v>
      </c>
      <c r="H12" s="9" t="s">
        <v>140</v>
      </c>
      <c r="I12" t="s">
        <v>15</v>
      </c>
      <c r="J12" s="9" t="s">
        <v>140</v>
      </c>
      <c r="K12" t="s">
        <v>15</v>
      </c>
      <c r="L12" s="9" t="s">
        <v>140</v>
      </c>
      <c r="M12" t="s">
        <v>15</v>
      </c>
      <c r="N12" s="9" t="s">
        <v>140</v>
      </c>
      <c r="O12" t="s">
        <v>15</v>
      </c>
      <c r="P12" s="9" t="s">
        <v>140</v>
      </c>
      <c r="Q12" t="s">
        <v>15</v>
      </c>
      <c r="R12" s="9" t="s">
        <v>140</v>
      </c>
      <c r="S12" t="s">
        <v>15</v>
      </c>
      <c r="T12" s="9" t="s">
        <v>140</v>
      </c>
      <c r="U12" t="s">
        <v>15</v>
      </c>
      <c r="V12" s="9" t="s">
        <v>140</v>
      </c>
      <c r="W12" t="s">
        <v>15</v>
      </c>
      <c r="X12" s="9" t="s">
        <v>140</v>
      </c>
      <c r="Y12" t="s">
        <v>15</v>
      </c>
      <c r="Z12" s="9" t="s">
        <v>140</v>
      </c>
      <c r="AA12" t="s">
        <v>15</v>
      </c>
      <c r="AB12" s="9" t="s">
        <v>140</v>
      </c>
      <c r="AC12" t="s">
        <v>15</v>
      </c>
      <c r="AD12" s="9" t="s">
        <v>140</v>
      </c>
      <c r="AE12" t="s">
        <v>15</v>
      </c>
      <c r="AF12" s="9" t="s">
        <v>140</v>
      </c>
      <c r="AG12" t="s">
        <v>15</v>
      </c>
      <c r="AH12" s="9" t="s">
        <v>140</v>
      </c>
      <c r="AI12" t="s">
        <v>15</v>
      </c>
      <c r="AJ12" s="9" t="s">
        <v>140</v>
      </c>
      <c r="AK12" t="s">
        <v>15</v>
      </c>
      <c r="AL12" s="9" t="s">
        <v>140</v>
      </c>
      <c r="AM12" t="s">
        <v>15</v>
      </c>
      <c r="AN12" s="9" t="s">
        <v>140</v>
      </c>
      <c r="AO12" t="s">
        <v>15</v>
      </c>
      <c r="AP12" s="9" t="s">
        <v>140</v>
      </c>
      <c r="AQ12" t="s">
        <v>15</v>
      </c>
      <c r="AR12" s="9" t="s">
        <v>140</v>
      </c>
      <c r="AS12" t="s">
        <v>15</v>
      </c>
      <c r="AT12" s="9" t="s">
        <v>140</v>
      </c>
      <c r="AU12" t="s">
        <v>15</v>
      </c>
      <c r="AV12" s="9" t="s">
        <v>140</v>
      </c>
      <c r="AW12" t="s">
        <v>15</v>
      </c>
      <c r="AX12" s="9" t="s">
        <v>140</v>
      </c>
      <c r="AY12" t="s">
        <v>15</v>
      </c>
      <c r="AZ12" s="9" t="s">
        <v>140</v>
      </c>
      <c r="BA12" t="s">
        <v>15</v>
      </c>
      <c r="BB12" s="9" t="s">
        <v>140</v>
      </c>
      <c r="BC12" t="s">
        <v>15</v>
      </c>
      <c r="BD12" s="9" t="s">
        <v>140</v>
      </c>
      <c r="BE12" t="s">
        <v>15</v>
      </c>
      <c r="BF12" s="9" t="s">
        <v>140</v>
      </c>
      <c r="BG12" t="s">
        <v>15</v>
      </c>
      <c r="BH12" s="9" t="s">
        <v>140</v>
      </c>
      <c r="BI12" t="s">
        <v>15</v>
      </c>
      <c r="BJ12" s="9" t="s">
        <v>140</v>
      </c>
      <c r="BK12" t="s">
        <v>15</v>
      </c>
      <c r="BL12" s="9" t="s">
        <v>140</v>
      </c>
      <c r="BM12" t="s">
        <v>15</v>
      </c>
      <c r="BN12" s="9" t="s">
        <v>140</v>
      </c>
      <c r="BO12" t="s">
        <v>15</v>
      </c>
      <c r="BP12" s="9" t="s">
        <v>140</v>
      </c>
      <c r="BQ12" t="s">
        <v>15</v>
      </c>
      <c r="BR12" s="9" t="s">
        <v>140</v>
      </c>
      <c r="BS12" t="s">
        <v>15</v>
      </c>
      <c r="BT12" s="9" t="s">
        <v>140</v>
      </c>
      <c r="BU12" t="s">
        <v>15</v>
      </c>
      <c r="BV12" s="9" t="s">
        <v>140</v>
      </c>
      <c r="BW12" t="s">
        <v>15</v>
      </c>
      <c r="BX12" s="9" t="s">
        <v>140</v>
      </c>
      <c r="BY12" t="s">
        <v>15</v>
      </c>
      <c r="BZ12" s="9" t="s">
        <v>140</v>
      </c>
      <c r="CA12" t="s">
        <v>15</v>
      </c>
      <c r="CB12" s="9" t="s">
        <v>140</v>
      </c>
      <c r="CC12" t="s">
        <v>15</v>
      </c>
      <c r="CD12" s="9" t="s">
        <v>140</v>
      </c>
      <c r="CE12" t="s">
        <v>15</v>
      </c>
      <c r="CF12" s="9" t="s">
        <v>140</v>
      </c>
      <c r="CG12" t="s">
        <v>15</v>
      </c>
      <c r="CH12" s="9" t="s">
        <v>140</v>
      </c>
      <c r="CI12" t="s">
        <v>15</v>
      </c>
      <c r="CJ12" s="9" t="s">
        <v>140</v>
      </c>
      <c r="CK12" t="s">
        <v>15</v>
      </c>
      <c r="CL12" s="9" t="s">
        <v>140</v>
      </c>
      <c r="CM12" t="s">
        <v>15</v>
      </c>
      <c r="CN12" s="9" t="s">
        <v>140</v>
      </c>
      <c r="CO12" t="s">
        <v>15</v>
      </c>
      <c r="CP12" s="9" t="s">
        <v>140</v>
      </c>
      <c r="CQ12" t="s">
        <v>15</v>
      </c>
      <c r="CR12" s="9" t="s">
        <v>140</v>
      </c>
      <c r="CS12" t="s">
        <v>15</v>
      </c>
      <c r="CT12" s="9" t="s">
        <v>140</v>
      </c>
      <c r="CU12" t="s">
        <v>15</v>
      </c>
      <c r="CV12" s="9" t="s">
        <v>140</v>
      </c>
      <c r="CW12" t="s">
        <v>15</v>
      </c>
      <c r="CX12" s="9" t="s">
        <v>140</v>
      </c>
      <c r="CY12" t="s">
        <v>15</v>
      </c>
      <c r="CZ12" s="9" t="s">
        <v>140</v>
      </c>
      <c r="DA12" t="s">
        <v>15</v>
      </c>
      <c r="DB12" s="9" t="s">
        <v>140</v>
      </c>
      <c r="DC12" t="s">
        <v>15</v>
      </c>
      <c r="DD12" s="9" t="s">
        <v>140</v>
      </c>
      <c r="DE12" t="s">
        <v>15</v>
      </c>
      <c r="DF12" s="9" t="s">
        <v>140</v>
      </c>
      <c r="DG12" t="s">
        <v>15</v>
      </c>
      <c r="DH12" s="9" t="s">
        <v>140</v>
      </c>
      <c r="DI12" t="s">
        <v>15</v>
      </c>
      <c r="DJ12" s="9" t="s">
        <v>140</v>
      </c>
      <c r="DK12" t="s">
        <v>15</v>
      </c>
      <c r="DL12" s="9" t="s">
        <v>140</v>
      </c>
      <c r="DM12" t="s">
        <v>15</v>
      </c>
      <c r="DN12" s="9" t="s">
        <v>140</v>
      </c>
      <c r="DO12" t="s">
        <v>15</v>
      </c>
      <c r="DP12" s="9" t="s">
        <v>140</v>
      </c>
      <c r="DQ12" t="s">
        <v>15</v>
      </c>
      <c r="DR12" s="9" t="s">
        <v>140</v>
      </c>
      <c r="DS12" t="s">
        <v>15</v>
      </c>
      <c r="DT12" s="9" t="s">
        <v>140</v>
      </c>
      <c r="DU12" t="s">
        <v>15</v>
      </c>
      <c r="DV12" s="9" t="s">
        <v>140</v>
      </c>
      <c r="DW12" t="s">
        <v>15</v>
      </c>
      <c r="DX12" s="9" t="s">
        <v>140</v>
      </c>
      <c r="DY12" t="s">
        <v>15</v>
      </c>
      <c r="DZ12" s="9" t="s">
        <v>140</v>
      </c>
      <c r="EA12" t="s">
        <v>15</v>
      </c>
      <c r="EB12" s="9" t="s">
        <v>140</v>
      </c>
      <c r="EC12" t="s">
        <v>15</v>
      </c>
      <c r="ED12" s="9" t="s">
        <v>140</v>
      </c>
      <c r="EE12" t="s">
        <v>15</v>
      </c>
      <c r="EF12" s="9" t="s">
        <v>140</v>
      </c>
      <c r="EG12" t="s">
        <v>15</v>
      </c>
      <c r="EH12" s="9" t="s">
        <v>140</v>
      </c>
      <c r="EI12" t="s">
        <v>15</v>
      </c>
      <c r="EJ12" s="9" t="s">
        <v>140</v>
      </c>
      <c r="EK12" t="s">
        <v>15</v>
      </c>
      <c r="EL12" s="9" t="s">
        <v>140</v>
      </c>
      <c r="EM12" t="s">
        <v>15</v>
      </c>
      <c r="EN12" s="9" t="s">
        <v>140</v>
      </c>
      <c r="EO12" t="s">
        <v>15</v>
      </c>
      <c r="EP12" s="9" t="s">
        <v>140</v>
      </c>
      <c r="EQ12" t="s">
        <v>15</v>
      </c>
      <c r="ER12" s="9" t="s">
        <v>140</v>
      </c>
      <c r="ES12" t="s">
        <v>15</v>
      </c>
      <c r="ET12" s="9" t="s">
        <v>140</v>
      </c>
      <c r="EU12" t="s">
        <v>15</v>
      </c>
      <c r="EV12" s="9" t="s">
        <v>140</v>
      </c>
      <c r="EW12" t="s">
        <v>15</v>
      </c>
      <c r="EX12" s="9" t="s">
        <v>140</v>
      </c>
      <c r="EY12" t="s">
        <v>15</v>
      </c>
      <c r="EZ12" s="9" t="s">
        <v>140</v>
      </c>
      <c r="FA12" t="s">
        <v>15</v>
      </c>
      <c r="FB12" s="9" t="s">
        <v>140</v>
      </c>
      <c r="FC12" t="s">
        <v>15</v>
      </c>
      <c r="FD12" s="9" t="s">
        <v>140</v>
      </c>
      <c r="FE12" t="s">
        <v>15</v>
      </c>
      <c r="FF12" s="9" t="s">
        <v>140</v>
      </c>
      <c r="FG12" t="s">
        <v>15</v>
      </c>
      <c r="FH12" s="9" t="s">
        <v>140</v>
      </c>
      <c r="FI12" t="s">
        <v>15</v>
      </c>
      <c r="FJ12" s="9" t="s">
        <v>140</v>
      </c>
      <c r="FK12" t="s">
        <v>15</v>
      </c>
      <c r="FL12" s="9" t="s">
        <v>140</v>
      </c>
      <c r="FM12" t="s">
        <v>15</v>
      </c>
      <c r="FN12" s="9" t="s">
        <v>140</v>
      </c>
      <c r="FO12" t="s">
        <v>15</v>
      </c>
      <c r="FP12" s="9" t="s">
        <v>140</v>
      </c>
      <c r="FQ12" t="s">
        <v>15</v>
      </c>
      <c r="FR12" s="9" t="s">
        <v>140</v>
      </c>
      <c r="FS12" t="s">
        <v>15</v>
      </c>
      <c r="FT12" s="9" t="s">
        <v>140</v>
      </c>
      <c r="FU12" t="s">
        <v>15</v>
      </c>
      <c r="FV12" s="9" t="s">
        <v>140</v>
      </c>
      <c r="FW12" t="s">
        <v>15</v>
      </c>
      <c r="FX12" s="9" t="s">
        <v>140</v>
      </c>
      <c r="FY12" t="s">
        <v>15</v>
      </c>
      <c r="FZ12" s="9" t="s">
        <v>140</v>
      </c>
      <c r="GA12" t="s">
        <v>15</v>
      </c>
      <c r="GB12" s="9" t="s">
        <v>140</v>
      </c>
      <c r="GC12" t="s">
        <v>15</v>
      </c>
      <c r="GD12" s="9" t="s">
        <v>140</v>
      </c>
      <c r="GE12" t="s">
        <v>15</v>
      </c>
      <c r="GF12" s="9" t="s">
        <v>140</v>
      </c>
      <c r="GG12" t="s">
        <v>15</v>
      </c>
      <c r="GH12" s="9" t="s">
        <v>140</v>
      </c>
      <c r="GI12" t="s">
        <v>15</v>
      </c>
      <c r="GJ12" s="9" t="s">
        <v>140</v>
      </c>
      <c r="GK12" t="s">
        <v>15</v>
      </c>
      <c r="GL12" s="9" t="s">
        <v>140</v>
      </c>
      <c r="GM12" t="s">
        <v>15</v>
      </c>
      <c r="GN12" s="9" t="s">
        <v>140</v>
      </c>
      <c r="GO12" t="s">
        <v>15</v>
      </c>
      <c r="GP12" s="9" t="s">
        <v>140</v>
      </c>
      <c r="GQ12" t="s">
        <v>15</v>
      </c>
      <c r="GR12" s="9" t="s">
        <v>140</v>
      </c>
      <c r="GS12" t="s">
        <v>15</v>
      </c>
      <c r="GT12" s="9" t="s">
        <v>140</v>
      </c>
      <c r="GU12" t="s">
        <v>15</v>
      </c>
      <c r="GV12" s="9" t="s">
        <v>140</v>
      </c>
      <c r="GW12" t="s">
        <v>15</v>
      </c>
      <c r="GX12" s="9" t="s">
        <v>140</v>
      </c>
      <c r="GY12" t="s">
        <v>15</v>
      </c>
      <c r="GZ12" s="9" t="s">
        <v>140</v>
      </c>
      <c r="HA12" t="s">
        <v>15</v>
      </c>
      <c r="HB12" s="9" t="s">
        <v>140</v>
      </c>
      <c r="HC12" t="s">
        <v>15</v>
      </c>
      <c r="HD12" s="9" t="s">
        <v>140</v>
      </c>
      <c r="HE12" t="s">
        <v>15</v>
      </c>
      <c r="HF12" s="9" t="s">
        <v>140</v>
      </c>
      <c r="HG12" t="s">
        <v>15</v>
      </c>
      <c r="HH12" s="9" t="s">
        <v>140</v>
      </c>
      <c r="HI12" t="s">
        <v>15</v>
      </c>
      <c r="HJ12" s="9" t="s">
        <v>140</v>
      </c>
      <c r="HK12" t="s">
        <v>15</v>
      </c>
      <c r="HL12" s="9" t="s">
        <v>140</v>
      </c>
      <c r="HM12" t="s">
        <v>15</v>
      </c>
      <c r="HN12" s="9" t="s">
        <v>140</v>
      </c>
      <c r="HO12" t="s">
        <v>15</v>
      </c>
      <c r="HP12" s="9" t="s">
        <v>140</v>
      </c>
      <c r="HQ12" t="s">
        <v>15</v>
      </c>
      <c r="HR12" s="9" t="s">
        <v>140</v>
      </c>
      <c r="HS12" t="s">
        <v>15</v>
      </c>
      <c r="HT12" s="9" t="s">
        <v>140</v>
      </c>
      <c r="HU12" t="s">
        <v>15</v>
      </c>
      <c r="HV12" s="9" t="s">
        <v>140</v>
      </c>
      <c r="HW12" t="s">
        <v>15</v>
      </c>
      <c r="HX12" s="9" t="s">
        <v>140</v>
      </c>
      <c r="HY12" t="s">
        <v>15</v>
      </c>
      <c r="HZ12" s="9" t="s">
        <v>140</v>
      </c>
      <c r="IA12" t="s">
        <v>15</v>
      </c>
      <c r="IB12" s="9" t="s">
        <v>140</v>
      </c>
      <c r="IC12" t="s">
        <v>15</v>
      </c>
      <c r="ID12" s="9" t="s">
        <v>140</v>
      </c>
      <c r="IE12" t="s">
        <v>15</v>
      </c>
      <c r="IF12" s="9" t="s">
        <v>140</v>
      </c>
      <c r="IG12" t="s">
        <v>15</v>
      </c>
      <c r="IH12" s="9" t="s">
        <v>140</v>
      </c>
      <c r="II12" t="s">
        <v>15</v>
      </c>
      <c r="IJ12" s="9" t="s">
        <v>140</v>
      </c>
      <c r="IK12" t="s">
        <v>15</v>
      </c>
      <c r="IL12" s="9" t="s">
        <v>140</v>
      </c>
      <c r="IM12" t="s">
        <v>15</v>
      </c>
      <c r="IN12" s="9" t="s">
        <v>140</v>
      </c>
      <c r="IO12" t="s">
        <v>15</v>
      </c>
      <c r="IP12" s="9" t="s">
        <v>140</v>
      </c>
      <c r="IQ12" t="s">
        <v>15</v>
      </c>
      <c r="IR12" s="9" t="s">
        <v>140</v>
      </c>
      <c r="IS12" t="s">
        <v>15</v>
      </c>
      <c r="IT12" s="9" t="s">
        <v>140</v>
      </c>
      <c r="IU12" t="s">
        <v>15</v>
      </c>
      <c r="IV12" s="9" t="s">
        <v>140</v>
      </c>
    </row>
    <row r="14" spans="1:256" x14ac:dyDescent="0.2">
      <c r="A14" t="s">
        <v>16</v>
      </c>
      <c r="B14" s="9" t="s">
        <v>153</v>
      </c>
      <c r="C14" t="s">
        <v>16</v>
      </c>
      <c r="D14" s="9" t="s">
        <v>141</v>
      </c>
      <c r="E14" t="s">
        <v>16</v>
      </c>
      <c r="F14" s="9" t="s">
        <v>141</v>
      </c>
      <c r="G14" t="s">
        <v>16</v>
      </c>
      <c r="H14" s="9" t="s">
        <v>141</v>
      </c>
      <c r="I14" t="s">
        <v>16</v>
      </c>
      <c r="J14" s="9" t="s">
        <v>141</v>
      </c>
      <c r="K14" t="s">
        <v>16</v>
      </c>
      <c r="L14" s="9" t="s">
        <v>141</v>
      </c>
      <c r="M14" t="s">
        <v>16</v>
      </c>
      <c r="N14" s="9" t="s">
        <v>141</v>
      </c>
      <c r="O14" t="s">
        <v>16</v>
      </c>
      <c r="P14" s="9" t="s">
        <v>141</v>
      </c>
      <c r="Q14" t="s">
        <v>16</v>
      </c>
      <c r="R14" s="9" t="s">
        <v>141</v>
      </c>
      <c r="S14" t="s">
        <v>16</v>
      </c>
      <c r="T14" s="9" t="s">
        <v>141</v>
      </c>
      <c r="U14" t="s">
        <v>16</v>
      </c>
      <c r="V14" s="9" t="s">
        <v>141</v>
      </c>
      <c r="W14" t="s">
        <v>16</v>
      </c>
      <c r="X14" s="9" t="s">
        <v>141</v>
      </c>
      <c r="Y14" t="s">
        <v>16</v>
      </c>
      <c r="Z14" s="9" t="s">
        <v>141</v>
      </c>
      <c r="AA14" t="s">
        <v>16</v>
      </c>
      <c r="AB14" s="9" t="s">
        <v>141</v>
      </c>
      <c r="AC14" t="s">
        <v>16</v>
      </c>
      <c r="AD14" s="9" t="s">
        <v>141</v>
      </c>
      <c r="AE14" t="s">
        <v>16</v>
      </c>
      <c r="AF14" s="9" t="s">
        <v>141</v>
      </c>
      <c r="AG14" t="s">
        <v>16</v>
      </c>
      <c r="AH14" s="9" t="s">
        <v>141</v>
      </c>
      <c r="AI14" t="s">
        <v>16</v>
      </c>
      <c r="AJ14" s="9" t="s">
        <v>141</v>
      </c>
      <c r="AK14" t="s">
        <v>16</v>
      </c>
      <c r="AL14" s="9" t="s">
        <v>141</v>
      </c>
      <c r="AM14" t="s">
        <v>16</v>
      </c>
      <c r="AN14" s="9" t="s">
        <v>141</v>
      </c>
      <c r="AO14" t="s">
        <v>16</v>
      </c>
      <c r="AP14" s="9" t="s">
        <v>141</v>
      </c>
      <c r="AQ14" t="s">
        <v>16</v>
      </c>
      <c r="AR14" s="9" t="s">
        <v>141</v>
      </c>
      <c r="AS14" t="s">
        <v>16</v>
      </c>
      <c r="AT14" s="9" t="s">
        <v>141</v>
      </c>
      <c r="AU14" t="s">
        <v>16</v>
      </c>
      <c r="AV14" s="9" t="s">
        <v>141</v>
      </c>
      <c r="AW14" t="s">
        <v>16</v>
      </c>
      <c r="AX14" s="9" t="s">
        <v>141</v>
      </c>
      <c r="AY14" t="s">
        <v>16</v>
      </c>
      <c r="AZ14" s="9" t="s">
        <v>141</v>
      </c>
      <c r="BA14" t="s">
        <v>16</v>
      </c>
      <c r="BB14" s="9" t="s">
        <v>141</v>
      </c>
      <c r="BC14" t="s">
        <v>16</v>
      </c>
      <c r="BD14" s="9" t="s">
        <v>141</v>
      </c>
      <c r="BE14" t="s">
        <v>16</v>
      </c>
      <c r="BF14" s="9" t="s">
        <v>141</v>
      </c>
      <c r="BG14" t="s">
        <v>16</v>
      </c>
      <c r="BH14" s="9" t="s">
        <v>141</v>
      </c>
      <c r="BI14" t="s">
        <v>16</v>
      </c>
      <c r="BJ14" s="9" t="s">
        <v>141</v>
      </c>
      <c r="BK14" t="s">
        <v>16</v>
      </c>
      <c r="BL14" s="9" t="s">
        <v>141</v>
      </c>
      <c r="BM14" t="s">
        <v>16</v>
      </c>
      <c r="BN14" s="9" t="s">
        <v>141</v>
      </c>
      <c r="BO14" t="s">
        <v>16</v>
      </c>
      <c r="BP14" s="9" t="s">
        <v>141</v>
      </c>
      <c r="BQ14" t="s">
        <v>16</v>
      </c>
      <c r="BR14" s="9" t="s">
        <v>141</v>
      </c>
      <c r="BS14" t="s">
        <v>16</v>
      </c>
      <c r="BT14" s="9" t="s">
        <v>141</v>
      </c>
      <c r="BU14" t="s">
        <v>16</v>
      </c>
      <c r="BV14" s="9" t="s">
        <v>141</v>
      </c>
      <c r="BW14" t="s">
        <v>16</v>
      </c>
      <c r="BX14" s="9" t="s">
        <v>141</v>
      </c>
      <c r="BY14" t="s">
        <v>16</v>
      </c>
      <c r="BZ14" s="9" t="s">
        <v>141</v>
      </c>
      <c r="CA14" t="s">
        <v>16</v>
      </c>
      <c r="CB14" s="9" t="s">
        <v>141</v>
      </c>
      <c r="CC14" t="s">
        <v>16</v>
      </c>
      <c r="CD14" s="9" t="s">
        <v>141</v>
      </c>
      <c r="CE14" t="s">
        <v>16</v>
      </c>
      <c r="CF14" s="9" t="s">
        <v>141</v>
      </c>
      <c r="CG14" t="s">
        <v>16</v>
      </c>
      <c r="CH14" s="9" t="s">
        <v>141</v>
      </c>
      <c r="CI14" t="s">
        <v>16</v>
      </c>
      <c r="CJ14" s="9" t="s">
        <v>141</v>
      </c>
      <c r="CK14" t="s">
        <v>16</v>
      </c>
      <c r="CL14" s="9" t="s">
        <v>141</v>
      </c>
      <c r="CM14" t="s">
        <v>16</v>
      </c>
      <c r="CN14" s="9" t="s">
        <v>141</v>
      </c>
      <c r="CO14" t="s">
        <v>16</v>
      </c>
      <c r="CP14" s="9" t="s">
        <v>141</v>
      </c>
      <c r="CQ14" t="s">
        <v>16</v>
      </c>
      <c r="CR14" s="9" t="s">
        <v>141</v>
      </c>
      <c r="CS14" t="s">
        <v>16</v>
      </c>
      <c r="CT14" s="9" t="s">
        <v>141</v>
      </c>
      <c r="CU14" t="s">
        <v>16</v>
      </c>
      <c r="CV14" s="9" t="s">
        <v>141</v>
      </c>
      <c r="CW14" t="s">
        <v>16</v>
      </c>
      <c r="CX14" s="9" t="s">
        <v>141</v>
      </c>
      <c r="CY14" t="s">
        <v>16</v>
      </c>
      <c r="CZ14" s="9" t="s">
        <v>141</v>
      </c>
      <c r="DA14" t="s">
        <v>16</v>
      </c>
      <c r="DB14" s="9" t="s">
        <v>141</v>
      </c>
      <c r="DC14" t="s">
        <v>16</v>
      </c>
      <c r="DD14" s="9" t="s">
        <v>141</v>
      </c>
      <c r="DE14" t="s">
        <v>16</v>
      </c>
      <c r="DF14" s="9" t="s">
        <v>141</v>
      </c>
      <c r="DG14" t="s">
        <v>16</v>
      </c>
      <c r="DH14" s="9" t="s">
        <v>141</v>
      </c>
      <c r="DI14" t="s">
        <v>16</v>
      </c>
      <c r="DJ14" s="9" t="s">
        <v>141</v>
      </c>
      <c r="DK14" t="s">
        <v>16</v>
      </c>
      <c r="DL14" s="9" t="s">
        <v>141</v>
      </c>
      <c r="DM14" t="s">
        <v>16</v>
      </c>
      <c r="DN14" s="9" t="s">
        <v>141</v>
      </c>
      <c r="DO14" t="s">
        <v>16</v>
      </c>
      <c r="DP14" s="9" t="s">
        <v>141</v>
      </c>
      <c r="DQ14" t="s">
        <v>16</v>
      </c>
      <c r="DR14" s="9" t="s">
        <v>141</v>
      </c>
      <c r="DS14" t="s">
        <v>16</v>
      </c>
      <c r="DT14" s="9" t="s">
        <v>141</v>
      </c>
      <c r="DU14" t="s">
        <v>16</v>
      </c>
      <c r="DV14" s="9" t="s">
        <v>141</v>
      </c>
      <c r="DW14" t="s">
        <v>16</v>
      </c>
      <c r="DX14" s="9" t="s">
        <v>141</v>
      </c>
      <c r="DY14" t="s">
        <v>16</v>
      </c>
      <c r="DZ14" s="9" t="s">
        <v>141</v>
      </c>
      <c r="EA14" t="s">
        <v>16</v>
      </c>
      <c r="EB14" s="9" t="s">
        <v>141</v>
      </c>
      <c r="EC14" t="s">
        <v>16</v>
      </c>
      <c r="ED14" s="9" t="s">
        <v>141</v>
      </c>
      <c r="EE14" t="s">
        <v>16</v>
      </c>
      <c r="EF14" s="9" t="s">
        <v>141</v>
      </c>
      <c r="EG14" t="s">
        <v>16</v>
      </c>
      <c r="EH14" s="9" t="s">
        <v>141</v>
      </c>
      <c r="EI14" t="s">
        <v>16</v>
      </c>
      <c r="EJ14" s="9" t="s">
        <v>141</v>
      </c>
      <c r="EK14" t="s">
        <v>16</v>
      </c>
      <c r="EL14" s="9" t="s">
        <v>141</v>
      </c>
      <c r="EM14" t="s">
        <v>16</v>
      </c>
      <c r="EN14" s="9" t="s">
        <v>141</v>
      </c>
      <c r="EO14" t="s">
        <v>16</v>
      </c>
      <c r="EP14" s="9" t="s">
        <v>141</v>
      </c>
      <c r="EQ14" t="s">
        <v>16</v>
      </c>
      <c r="ER14" s="9" t="s">
        <v>141</v>
      </c>
      <c r="ES14" t="s">
        <v>16</v>
      </c>
      <c r="ET14" s="9" t="s">
        <v>141</v>
      </c>
      <c r="EU14" t="s">
        <v>16</v>
      </c>
      <c r="EV14" s="9" t="s">
        <v>141</v>
      </c>
      <c r="EW14" t="s">
        <v>16</v>
      </c>
      <c r="EX14" s="9" t="s">
        <v>141</v>
      </c>
      <c r="EY14" t="s">
        <v>16</v>
      </c>
      <c r="EZ14" s="9" t="s">
        <v>141</v>
      </c>
      <c r="FA14" t="s">
        <v>16</v>
      </c>
      <c r="FB14" s="9" t="s">
        <v>141</v>
      </c>
      <c r="FC14" t="s">
        <v>16</v>
      </c>
      <c r="FD14" s="9" t="s">
        <v>141</v>
      </c>
      <c r="FE14" t="s">
        <v>16</v>
      </c>
      <c r="FF14" s="9" t="s">
        <v>141</v>
      </c>
      <c r="FG14" t="s">
        <v>16</v>
      </c>
      <c r="FH14" s="9" t="s">
        <v>141</v>
      </c>
      <c r="FI14" t="s">
        <v>16</v>
      </c>
      <c r="FJ14" s="9" t="s">
        <v>141</v>
      </c>
      <c r="FK14" t="s">
        <v>16</v>
      </c>
      <c r="FL14" s="9" t="s">
        <v>141</v>
      </c>
      <c r="FM14" t="s">
        <v>16</v>
      </c>
      <c r="FN14" s="9" t="s">
        <v>141</v>
      </c>
      <c r="FO14" t="s">
        <v>16</v>
      </c>
      <c r="FP14" s="9" t="s">
        <v>141</v>
      </c>
      <c r="FQ14" t="s">
        <v>16</v>
      </c>
      <c r="FR14" s="9" t="s">
        <v>141</v>
      </c>
      <c r="FS14" t="s">
        <v>16</v>
      </c>
      <c r="FT14" s="9" t="s">
        <v>141</v>
      </c>
      <c r="FU14" t="s">
        <v>16</v>
      </c>
      <c r="FV14" s="9" t="s">
        <v>141</v>
      </c>
      <c r="FW14" t="s">
        <v>16</v>
      </c>
      <c r="FX14" s="9" t="s">
        <v>141</v>
      </c>
      <c r="FY14" t="s">
        <v>16</v>
      </c>
      <c r="FZ14" s="9" t="s">
        <v>141</v>
      </c>
      <c r="GA14" t="s">
        <v>16</v>
      </c>
      <c r="GB14" s="9" t="s">
        <v>141</v>
      </c>
      <c r="GC14" t="s">
        <v>16</v>
      </c>
      <c r="GD14" s="9" t="s">
        <v>141</v>
      </c>
      <c r="GE14" t="s">
        <v>16</v>
      </c>
      <c r="GF14" s="9" t="s">
        <v>141</v>
      </c>
      <c r="GG14" t="s">
        <v>16</v>
      </c>
      <c r="GH14" s="9" t="s">
        <v>141</v>
      </c>
      <c r="GI14" t="s">
        <v>16</v>
      </c>
      <c r="GJ14" s="9" t="s">
        <v>141</v>
      </c>
      <c r="GK14" t="s">
        <v>16</v>
      </c>
      <c r="GL14" s="9" t="s">
        <v>141</v>
      </c>
      <c r="GM14" t="s">
        <v>16</v>
      </c>
      <c r="GN14" s="9" t="s">
        <v>141</v>
      </c>
      <c r="GO14" t="s">
        <v>16</v>
      </c>
      <c r="GP14" s="9" t="s">
        <v>141</v>
      </c>
      <c r="GQ14" t="s">
        <v>16</v>
      </c>
      <c r="GR14" s="9" t="s">
        <v>141</v>
      </c>
      <c r="GS14" t="s">
        <v>16</v>
      </c>
      <c r="GT14" s="9" t="s">
        <v>141</v>
      </c>
      <c r="GU14" t="s">
        <v>16</v>
      </c>
      <c r="GV14" s="9" t="s">
        <v>141</v>
      </c>
      <c r="GW14" t="s">
        <v>16</v>
      </c>
      <c r="GX14" s="9" t="s">
        <v>141</v>
      </c>
      <c r="GY14" t="s">
        <v>16</v>
      </c>
      <c r="GZ14" s="9" t="s">
        <v>141</v>
      </c>
      <c r="HA14" t="s">
        <v>16</v>
      </c>
      <c r="HB14" s="9" t="s">
        <v>141</v>
      </c>
      <c r="HC14" t="s">
        <v>16</v>
      </c>
      <c r="HD14" s="9" t="s">
        <v>141</v>
      </c>
      <c r="HE14" t="s">
        <v>16</v>
      </c>
      <c r="HF14" s="9" t="s">
        <v>141</v>
      </c>
      <c r="HG14" t="s">
        <v>16</v>
      </c>
      <c r="HH14" s="9" t="s">
        <v>141</v>
      </c>
      <c r="HI14" t="s">
        <v>16</v>
      </c>
      <c r="HJ14" s="9" t="s">
        <v>141</v>
      </c>
      <c r="HK14" t="s">
        <v>16</v>
      </c>
      <c r="HL14" s="9" t="s">
        <v>141</v>
      </c>
      <c r="HM14" t="s">
        <v>16</v>
      </c>
      <c r="HN14" s="9" t="s">
        <v>141</v>
      </c>
      <c r="HO14" t="s">
        <v>16</v>
      </c>
      <c r="HP14" s="9" t="s">
        <v>141</v>
      </c>
      <c r="HQ14" t="s">
        <v>16</v>
      </c>
      <c r="HR14" s="9" t="s">
        <v>141</v>
      </c>
      <c r="HS14" t="s">
        <v>16</v>
      </c>
      <c r="HT14" s="9" t="s">
        <v>141</v>
      </c>
      <c r="HU14" t="s">
        <v>16</v>
      </c>
      <c r="HV14" s="9" t="s">
        <v>141</v>
      </c>
      <c r="HW14" t="s">
        <v>16</v>
      </c>
      <c r="HX14" s="9" t="s">
        <v>141</v>
      </c>
      <c r="HY14" t="s">
        <v>16</v>
      </c>
      <c r="HZ14" s="9" t="s">
        <v>141</v>
      </c>
      <c r="IA14" t="s">
        <v>16</v>
      </c>
      <c r="IB14" s="9" t="s">
        <v>141</v>
      </c>
      <c r="IC14" t="s">
        <v>16</v>
      </c>
      <c r="ID14" s="9" t="s">
        <v>141</v>
      </c>
      <c r="IE14" t="s">
        <v>16</v>
      </c>
      <c r="IF14" s="9" t="s">
        <v>141</v>
      </c>
      <c r="IG14" t="s">
        <v>16</v>
      </c>
      <c r="IH14" s="9" t="s">
        <v>141</v>
      </c>
      <c r="II14" t="s">
        <v>16</v>
      </c>
      <c r="IJ14" s="9" t="s">
        <v>141</v>
      </c>
      <c r="IK14" t="s">
        <v>16</v>
      </c>
      <c r="IL14" s="9" t="s">
        <v>141</v>
      </c>
      <c r="IM14" t="s">
        <v>16</v>
      </c>
      <c r="IN14" s="9" t="s">
        <v>141</v>
      </c>
      <c r="IO14" t="s">
        <v>16</v>
      </c>
      <c r="IP14" s="9" t="s">
        <v>141</v>
      </c>
      <c r="IQ14" t="s">
        <v>16</v>
      </c>
      <c r="IR14" s="9" t="s">
        <v>141</v>
      </c>
      <c r="IS14" t="s">
        <v>16</v>
      </c>
      <c r="IT14" s="9" t="s">
        <v>141</v>
      </c>
      <c r="IU14" t="s">
        <v>16</v>
      </c>
      <c r="IV14" s="9" t="s">
        <v>141</v>
      </c>
    </row>
    <row r="16" spans="1:256" x14ac:dyDescent="0.2">
      <c r="A16" t="s">
        <v>17</v>
      </c>
      <c r="B16" s="9" t="s">
        <v>154</v>
      </c>
      <c r="C16" t="s">
        <v>17</v>
      </c>
      <c r="D16" s="9" t="s">
        <v>142</v>
      </c>
      <c r="E16" t="s">
        <v>17</v>
      </c>
      <c r="F16" s="9" t="s">
        <v>142</v>
      </c>
      <c r="G16" t="s">
        <v>17</v>
      </c>
      <c r="H16" s="9" t="s">
        <v>142</v>
      </c>
      <c r="I16" t="s">
        <v>17</v>
      </c>
      <c r="J16" s="9" t="s">
        <v>142</v>
      </c>
      <c r="K16" t="s">
        <v>17</v>
      </c>
      <c r="L16" s="9" t="s">
        <v>142</v>
      </c>
      <c r="M16" t="s">
        <v>17</v>
      </c>
      <c r="N16" s="9" t="s">
        <v>142</v>
      </c>
      <c r="O16" t="s">
        <v>17</v>
      </c>
      <c r="P16" s="9" t="s">
        <v>142</v>
      </c>
      <c r="Q16" t="s">
        <v>17</v>
      </c>
      <c r="R16" s="9" t="s">
        <v>142</v>
      </c>
      <c r="S16" t="s">
        <v>17</v>
      </c>
      <c r="T16" s="9" t="s">
        <v>142</v>
      </c>
      <c r="U16" t="s">
        <v>17</v>
      </c>
      <c r="V16" s="9" t="s">
        <v>142</v>
      </c>
      <c r="W16" t="s">
        <v>17</v>
      </c>
      <c r="X16" s="9" t="s">
        <v>142</v>
      </c>
      <c r="Y16" t="s">
        <v>17</v>
      </c>
      <c r="Z16" s="9" t="s">
        <v>142</v>
      </c>
      <c r="AA16" t="s">
        <v>17</v>
      </c>
      <c r="AB16" s="9" t="s">
        <v>142</v>
      </c>
      <c r="AC16" t="s">
        <v>17</v>
      </c>
      <c r="AD16" s="9" t="s">
        <v>142</v>
      </c>
      <c r="AE16" t="s">
        <v>17</v>
      </c>
      <c r="AF16" s="9" t="s">
        <v>142</v>
      </c>
      <c r="AG16" t="s">
        <v>17</v>
      </c>
      <c r="AH16" s="9" t="s">
        <v>142</v>
      </c>
      <c r="AI16" t="s">
        <v>17</v>
      </c>
      <c r="AJ16" s="9" t="s">
        <v>142</v>
      </c>
      <c r="AK16" t="s">
        <v>17</v>
      </c>
      <c r="AL16" s="9" t="s">
        <v>142</v>
      </c>
      <c r="AM16" t="s">
        <v>17</v>
      </c>
      <c r="AN16" s="9" t="s">
        <v>142</v>
      </c>
      <c r="AO16" t="s">
        <v>17</v>
      </c>
      <c r="AP16" s="9" t="s">
        <v>142</v>
      </c>
      <c r="AQ16" t="s">
        <v>17</v>
      </c>
      <c r="AR16" s="9" t="s">
        <v>142</v>
      </c>
      <c r="AS16" t="s">
        <v>17</v>
      </c>
      <c r="AT16" s="9" t="s">
        <v>142</v>
      </c>
      <c r="AU16" t="s">
        <v>17</v>
      </c>
      <c r="AV16" s="9" t="s">
        <v>142</v>
      </c>
      <c r="AW16" t="s">
        <v>17</v>
      </c>
      <c r="AX16" s="9" t="s">
        <v>142</v>
      </c>
      <c r="AY16" t="s">
        <v>17</v>
      </c>
      <c r="AZ16" s="9" t="s">
        <v>142</v>
      </c>
      <c r="BA16" t="s">
        <v>17</v>
      </c>
      <c r="BB16" s="9" t="s">
        <v>142</v>
      </c>
      <c r="BC16" t="s">
        <v>17</v>
      </c>
      <c r="BD16" s="9" t="s">
        <v>142</v>
      </c>
      <c r="BE16" t="s">
        <v>17</v>
      </c>
      <c r="BF16" s="9" t="s">
        <v>142</v>
      </c>
      <c r="BG16" t="s">
        <v>17</v>
      </c>
      <c r="BH16" s="9" t="s">
        <v>142</v>
      </c>
      <c r="BI16" t="s">
        <v>17</v>
      </c>
      <c r="BJ16" s="9" t="s">
        <v>142</v>
      </c>
      <c r="BK16" t="s">
        <v>17</v>
      </c>
      <c r="BL16" s="9" t="s">
        <v>142</v>
      </c>
      <c r="BM16" t="s">
        <v>17</v>
      </c>
      <c r="BN16" s="9" t="s">
        <v>142</v>
      </c>
      <c r="BO16" t="s">
        <v>17</v>
      </c>
      <c r="BP16" s="9" t="s">
        <v>142</v>
      </c>
      <c r="BQ16" t="s">
        <v>17</v>
      </c>
      <c r="BR16" s="9" t="s">
        <v>142</v>
      </c>
      <c r="BS16" t="s">
        <v>17</v>
      </c>
      <c r="BT16" s="9" t="s">
        <v>142</v>
      </c>
      <c r="BU16" t="s">
        <v>17</v>
      </c>
      <c r="BV16" s="9" t="s">
        <v>142</v>
      </c>
      <c r="BW16" t="s">
        <v>17</v>
      </c>
      <c r="BX16" s="9" t="s">
        <v>142</v>
      </c>
      <c r="BY16" t="s">
        <v>17</v>
      </c>
      <c r="BZ16" s="9" t="s">
        <v>142</v>
      </c>
      <c r="CA16" t="s">
        <v>17</v>
      </c>
      <c r="CB16" s="9" t="s">
        <v>142</v>
      </c>
      <c r="CC16" t="s">
        <v>17</v>
      </c>
      <c r="CD16" s="9" t="s">
        <v>142</v>
      </c>
      <c r="CE16" t="s">
        <v>17</v>
      </c>
      <c r="CF16" s="9" t="s">
        <v>142</v>
      </c>
      <c r="CG16" t="s">
        <v>17</v>
      </c>
      <c r="CH16" s="9" t="s">
        <v>142</v>
      </c>
      <c r="CI16" t="s">
        <v>17</v>
      </c>
      <c r="CJ16" s="9" t="s">
        <v>142</v>
      </c>
      <c r="CK16" t="s">
        <v>17</v>
      </c>
      <c r="CL16" s="9" t="s">
        <v>142</v>
      </c>
      <c r="CM16" t="s">
        <v>17</v>
      </c>
      <c r="CN16" s="9" t="s">
        <v>142</v>
      </c>
      <c r="CO16" t="s">
        <v>17</v>
      </c>
      <c r="CP16" s="9" t="s">
        <v>142</v>
      </c>
      <c r="CQ16" t="s">
        <v>17</v>
      </c>
      <c r="CR16" s="9" t="s">
        <v>142</v>
      </c>
      <c r="CS16" t="s">
        <v>17</v>
      </c>
      <c r="CT16" s="9" t="s">
        <v>142</v>
      </c>
      <c r="CU16" t="s">
        <v>17</v>
      </c>
      <c r="CV16" s="9" t="s">
        <v>142</v>
      </c>
      <c r="CW16" t="s">
        <v>17</v>
      </c>
      <c r="CX16" s="9" t="s">
        <v>142</v>
      </c>
      <c r="CY16" t="s">
        <v>17</v>
      </c>
      <c r="CZ16" s="9" t="s">
        <v>142</v>
      </c>
      <c r="DA16" t="s">
        <v>17</v>
      </c>
      <c r="DB16" s="9" t="s">
        <v>142</v>
      </c>
      <c r="DC16" t="s">
        <v>17</v>
      </c>
      <c r="DD16" s="9" t="s">
        <v>142</v>
      </c>
      <c r="DE16" t="s">
        <v>17</v>
      </c>
      <c r="DF16" s="9" t="s">
        <v>142</v>
      </c>
      <c r="DG16" t="s">
        <v>17</v>
      </c>
      <c r="DH16" s="9" t="s">
        <v>142</v>
      </c>
      <c r="DI16" t="s">
        <v>17</v>
      </c>
      <c r="DJ16" s="9" t="s">
        <v>142</v>
      </c>
      <c r="DK16" t="s">
        <v>17</v>
      </c>
      <c r="DL16" s="9" t="s">
        <v>142</v>
      </c>
      <c r="DM16" t="s">
        <v>17</v>
      </c>
      <c r="DN16" s="9" t="s">
        <v>142</v>
      </c>
      <c r="DO16" t="s">
        <v>17</v>
      </c>
      <c r="DP16" s="9" t="s">
        <v>142</v>
      </c>
      <c r="DQ16" t="s">
        <v>17</v>
      </c>
      <c r="DR16" s="9" t="s">
        <v>142</v>
      </c>
      <c r="DS16" t="s">
        <v>17</v>
      </c>
      <c r="DT16" s="9" t="s">
        <v>142</v>
      </c>
      <c r="DU16" t="s">
        <v>17</v>
      </c>
      <c r="DV16" s="9" t="s">
        <v>142</v>
      </c>
      <c r="DW16" t="s">
        <v>17</v>
      </c>
      <c r="DX16" s="9" t="s">
        <v>142</v>
      </c>
      <c r="DY16" t="s">
        <v>17</v>
      </c>
      <c r="DZ16" s="9" t="s">
        <v>142</v>
      </c>
      <c r="EA16" t="s">
        <v>17</v>
      </c>
      <c r="EB16" s="9" t="s">
        <v>142</v>
      </c>
      <c r="EC16" t="s">
        <v>17</v>
      </c>
      <c r="ED16" s="9" t="s">
        <v>142</v>
      </c>
      <c r="EE16" t="s">
        <v>17</v>
      </c>
      <c r="EF16" s="9" t="s">
        <v>142</v>
      </c>
      <c r="EG16" t="s">
        <v>17</v>
      </c>
      <c r="EH16" s="9" t="s">
        <v>142</v>
      </c>
      <c r="EI16" t="s">
        <v>17</v>
      </c>
      <c r="EJ16" s="9" t="s">
        <v>142</v>
      </c>
      <c r="EK16" t="s">
        <v>17</v>
      </c>
      <c r="EL16" s="9" t="s">
        <v>142</v>
      </c>
      <c r="EM16" t="s">
        <v>17</v>
      </c>
      <c r="EN16" s="9" t="s">
        <v>142</v>
      </c>
      <c r="EO16" t="s">
        <v>17</v>
      </c>
      <c r="EP16" s="9" t="s">
        <v>142</v>
      </c>
      <c r="EQ16" t="s">
        <v>17</v>
      </c>
      <c r="ER16" s="9" t="s">
        <v>142</v>
      </c>
      <c r="ES16" t="s">
        <v>17</v>
      </c>
      <c r="ET16" s="9" t="s">
        <v>142</v>
      </c>
      <c r="EU16" t="s">
        <v>17</v>
      </c>
      <c r="EV16" s="9" t="s">
        <v>142</v>
      </c>
      <c r="EW16" t="s">
        <v>17</v>
      </c>
      <c r="EX16" s="9" t="s">
        <v>142</v>
      </c>
      <c r="EY16" t="s">
        <v>17</v>
      </c>
      <c r="EZ16" s="9" t="s">
        <v>142</v>
      </c>
      <c r="FA16" t="s">
        <v>17</v>
      </c>
      <c r="FB16" s="9" t="s">
        <v>142</v>
      </c>
      <c r="FC16" t="s">
        <v>17</v>
      </c>
      <c r="FD16" s="9" t="s">
        <v>142</v>
      </c>
      <c r="FE16" t="s">
        <v>17</v>
      </c>
      <c r="FF16" s="9" t="s">
        <v>142</v>
      </c>
      <c r="FG16" t="s">
        <v>17</v>
      </c>
      <c r="FH16" s="9" t="s">
        <v>142</v>
      </c>
      <c r="FI16" t="s">
        <v>17</v>
      </c>
      <c r="FJ16" s="9" t="s">
        <v>142</v>
      </c>
      <c r="FK16" t="s">
        <v>17</v>
      </c>
      <c r="FL16" s="9" t="s">
        <v>142</v>
      </c>
      <c r="FM16" t="s">
        <v>17</v>
      </c>
      <c r="FN16" s="9" t="s">
        <v>142</v>
      </c>
      <c r="FO16" t="s">
        <v>17</v>
      </c>
      <c r="FP16" s="9" t="s">
        <v>142</v>
      </c>
      <c r="FQ16" t="s">
        <v>17</v>
      </c>
      <c r="FR16" s="9" t="s">
        <v>142</v>
      </c>
      <c r="FS16" t="s">
        <v>17</v>
      </c>
      <c r="FT16" s="9" t="s">
        <v>142</v>
      </c>
      <c r="FU16" t="s">
        <v>17</v>
      </c>
      <c r="FV16" s="9" t="s">
        <v>142</v>
      </c>
      <c r="FW16" t="s">
        <v>17</v>
      </c>
      <c r="FX16" s="9" t="s">
        <v>142</v>
      </c>
      <c r="FY16" t="s">
        <v>17</v>
      </c>
      <c r="FZ16" s="9" t="s">
        <v>142</v>
      </c>
      <c r="GA16" t="s">
        <v>17</v>
      </c>
      <c r="GB16" s="9" t="s">
        <v>142</v>
      </c>
      <c r="GC16" t="s">
        <v>17</v>
      </c>
      <c r="GD16" s="9" t="s">
        <v>142</v>
      </c>
      <c r="GE16" t="s">
        <v>17</v>
      </c>
      <c r="GF16" s="9" t="s">
        <v>142</v>
      </c>
      <c r="GG16" t="s">
        <v>17</v>
      </c>
      <c r="GH16" s="9" t="s">
        <v>142</v>
      </c>
      <c r="GI16" t="s">
        <v>17</v>
      </c>
      <c r="GJ16" s="9" t="s">
        <v>142</v>
      </c>
      <c r="GK16" t="s">
        <v>17</v>
      </c>
      <c r="GL16" s="9" t="s">
        <v>142</v>
      </c>
      <c r="GM16" t="s">
        <v>17</v>
      </c>
      <c r="GN16" s="9" t="s">
        <v>142</v>
      </c>
      <c r="GO16" t="s">
        <v>17</v>
      </c>
      <c r="GP16" s="9" t="s">
        <v>142</v>
      </c>
      <c r="GQ16" t="s">
        <v>17</v>
      </c>
      <c r="GR16" s="9" t="s">
        <v>142</v>
      </c>
      <c r="GS16" t="s">
        <v>17</v>
      </c>
      <c r="GT16" s="9" t="s">
        <v>142</v>
      </c>
      <c r="GU16" t="s">
        <v>17</v>
      </c>
      <c r="GV16" s="9" t="s">
        <v>142</v>
      </c>
      <c r="GW16" t="s">
        <v>17</v>
      </c>
      <c r="GX16" s="9" t="s">
        <v>142</v>
      </c>
      <c r="GY16" t="s">
        <v>17</v>
      </c>
      <c r="GZ16" s="9" t="s">
        <v>142</v>
      </c>
      <c r="HA16" t="s">
        <v>17</v>
      </c>
      <c r="HB16" s="9" t="s">
        <v>142</v>
      </c>
      <c r="HC16" t="s">
        <v>17</v>
      </c>
      <c r="HD16" s="9" t="s">
        <v>142</v>
      </c>
      <c r="HE16" t="s">
        <v>17</v>
      </c>
      <c r="HF16" s="9" t="s">
        <v>142</v>
      </c>
      <c r="HG16" t="s">
        <v>17</v>
      </c>
      <c r="HH16" s="9" t="s">
        <v>142</v>
      </c>
      <c r="HI16" t="s">
        <v>17</v>
      </c>
      <c r="HJ16" s="9" t="s">
        <v>142</v>
      </c>
      <c r="HK16" t="s">
        <v>17</v>
      </c>
      <c r="HL16" s="9" t="s">
        <v>142</v>
      </c>
      <c r="HM16" t="s">
        <v>17</v>
      </c>
      <c r="HN16" s="9" t="s">
        <v>142</v>
      </c>
      <c r="HO16" t="s">
        <v>17</v>
      </c>
      <c r="HP16" s="9" t="s">
        <v>142</v>
      </c>
      <c r="HQ16" t="s">
        <v>17</v>
      </c>
      <c r="HR16" s="9" t="s">
        <v>142</v>
      </c>
      <c r="HS16" t="s">
        <v>17</v>
      </c>
      <c r="HT16" s="9" t="s">
        <v>142</v>
      </c>
      <c r="HU16" t="s">
        <v>17</v>
      </c>
      <c r="HV16" s="9" t="s">
        <v>142</v>
      </c>
      <c r="HW16" t="s">
        <v>17</v>
      </c>
      <c r="HX16" s="9" t="s">
        <v>142</v>
      </c>
      <c r="HY16" t="s">
        <v>17</v>
      </c>
      <c r="HZ16" s="9" t="s">
        <v>142</v>
      </c>
      <c r="IA16" t="s">
        <v>17</v>
      </c>
      <c r="IB16" s="9" t="s">
        <v>142</v>
      </c>
      <c r="IC16" t="s">
        <v>17</v>
      </c>
      <c r="ID16" s="9" t="s">
        <v>142</v>
      </c>
      <c r="IE16" t="s">
        <v>17</v>
      </c>
      <c r="IF16" s="9" t="s">
        <v>142</v>
      </c>
      <c r="IG16" t="s">
        <v>17</v>
      </c>
      <c r="IH16" s="9" t="s">
        <v>142</v>
      </c>
      <c r="II16" t="s">
        <v>17</v>
      </c>
      <c r="IJ16" s="9" t="s">
        <v>142</v>
      </c>
      <c r="IK16" t="s">
        <v>17</v>
      </c>
      <c r="IL16" s="9" t="s">
        <v>142</v>
      </c>
      <c r="IM16" t="s">
        <v>17</v>
      </c>
      <c r="IN16" s="9" t="s">
        <v>142</v>
      </c>
      <c r="IO16" t="s">
        <v>17</v>
      </c>
      <c r="IP16" s="9" t="s">
        <v>142</v>
      </c>
      <c r="IQ16" t="s">
        <v>17</v>
      </c>
      <c r="IR16" s="9" t="s">
        <v>142</v>
      </c>
      <c r="IS16" t="s">
        <v>17</v>
      </c>
      <c r="IT16" s="9" t="s">
        <v>142</v>
      </c>
      <c r="IU16" t="s">
        <v>17</v>
      </c>
      <c r="IV16" s="9" t="s">
        <v>142</v>
      </c>
    </row>
    <row r="18" spans="1:256" x14ac:dyDescent="0.2">
      <c r="A18" t="s">
        <v>18</v>
      </c>
      <c r="B18" s="9" t="s">
        <v>155</v>
      </c>
      <c r="C18" t="s">
        <v>18</v>
      </c>
      <c r="D18" s="9" t="s">
        <v>143</v>
      </c>
      <c r="E18" t="s">
        <v>18</v>
      </c>
      <c r="F18" s="9" t="s">
        <v>143</v>
      </c>
      <c r="G18" t="s">
        <v>18</v>
      </c>
      <c r="H18" s="9" t="s">
        <v>143</v>
      </c>
      <c r="I18" t="s">
        <v>18</v>
      </c>
      <c r="J18" s="9" t="s">
        <v>143</v>
      </c>
      <c r="K18" t="s">
        <v>18</v>
      </c>
      <c r="L18" s="9" t="s">
        <v>143</v>
      </c>
      <c r="M18" t="s">
        <v>18</v>
      </c>
      <c r="N18" s="9" t="s">
        <v>143</v>
      </c>
      <c r="O18" t="s">
        <v>18</v>
      </c>
      <c r="P18" s="9" t="s">
        <v>143</v>
      </c>
      <c r="Q18" t="s">
        <v>18</v>
      </c>
      <c r="R18" s="9" t="s">
        <v>143</v>
      </c>
      <c r="S18" t="s">
        <v>18</v>
      </c>
      <c r="T18" s="9" t="s">
        <v>143</v>
      </c>
      <c r="U18" t="s">
        <v>18</v>
      </c>
      <c r="V18" s="9" t="s">
        <v>143</v>
      </c>
      <c r="W18" t="s">
        <v>18</v>
      </c>
      <c r="X18" s="9" t="s">
        <v>143</v>
      </c>
      <c r="Y18" t="s">
        <v>18</v>
      </c>
      <c r="Z18" s="9" t="s">
        <v>143</v>
      </c>
      <c r="AA18" t="s">
        <v>18</v>
      </c>
      <c r="AB18" s="9" t="s">
        <v>143</v>
      </c>
      <c r="AC18" t="s">
        <v>18</v>
      </c>
      <c r="AD18" s="9" t="s">
        <v>143</v>
      </c>
      <c r="AE18" t="s">
        <v>18</v>
      </c>
      <c r="AF18" s="9" t="s">
        <v>143</v>
      </c>
      <c r="AG18" t="s">
        <v>18</v>
      </c>
      <c r="AH18" s="9" t="s">
        <v>143</v>
      </c>
      <c r="AI18" t="s">
        <v>18</v>
      </c>
      <c r="AJ18" s="9" t="s">
        <v>143</v>
      </c>
      <c r="AK18" t="s">
        <v>18</v>
      </c>
      <c r="AL18" s="9" t="s">
        <v>143</v>
      </c>
      <c r="AM18" t="s">
        <v>18</v>
      </c>
      <c r="AN18" s="9" t="s">
        <v>143</v>
      </c>
      <c r="AO18" t="s">
        <v>18</v>
      </c>
      <c r="AP18" s="9" t="s">
        <v>143</v>
      </c>
      <c r="AQ18" t="s">
        <v>18</v>
      </c>
      <c r="AR18" s="9" t="s">
        <v>143</v>
      </c>
      <c r="AS18" t="s">
        <v>18</v>
      </c>
      <c r="AT18" s="9" t="s">
        <v>143</v>
      </c>
      <c r="AU18" t="s">
        <v>18</v>
      </c>
      <c r="AV18" s="9" t="s">
        <v>143</v>
      </c>
      <c r="AW18" t="s">
        <v>18</v>
      </c>
      <c r="AX18" s="9" t="s">
        <v>143</v>
      </c>
      <c r="AY18" t="s">
        <v>18</v>
      </c>
      <c r="AZ18" s="9" t="s">
        <v>143</v>
      </c>
      <c r="BA18" t="s">
        <v>18</v>
      </c>
      <c r="BB18" s="9" t="s">
        <v>143</v>
      </c>
      <c r="BC18" t="s">
        <v>18</v>
      </c>
      <c r="BD18" s="9" t="s">
        <v>143</v>
      </c>
      <c r="BE18" t="s">
        <v>18</v>
      </c>
      <c r="BF18" s="9" t="s">
        <v>143</v>
      </c>
      <c r="BG18" t="s">
        <v>18</v>
      </c>
      <c r="BH18" s="9" t="s">
        <v>143</v>
      </c>
      <c r="BI18" t="s">
        <v>18</v>
      </c>
      <c r="BJ18" s="9" t="s">
        <v>143</v>
      </c>
      <c r="BK18" t="s">
        <v>18</v>
      </c>
      <c r="BL18" s="9" t="s">
        <v>143</v>
      </c>
      <c r="BM18" t="s">
        <v>18</v>
      </c>
      <c r="BN18" s="9" t="s">
        <v>143</v>
      </c>
      <c r="BO18" t="s">
        <v>18</v>
      </c>
      <c r="BP18" s="9" t="s">
        <v>143</v>
      </c>
      <c r="BQ18" t="s">
        <v>18</v>
      </c>
      <c r="BR18" s="9" t="s">
        <v>143</v>
      </c>
      <c r="BS18" t="s">
        <v>18</v>
      </c>
      <c r="BT18" s="9" t="s">
        <v>143</v>
      </c>
      <c r="BU18" t="s">
        <v>18</v>
      </c>
      <c r="BV18" s="9" t="s">
        <v>143</v>
      </c>
      <c r="BW18" t="s">
        <v>18</v>
      </c>
      <c r="BX18" s="9" t="s">
        <v>143</v>
      </c>
      <c r="BY18" t="s">
        <v>18</v>
      </c>
      <c r="BZ18" s="9" t="s">
        <v>143</v>
      </c>
      <c r="CA18" t="s">
        <v>18</v>
      </c>
      <c r="CB18" s="9" t="s">
        <v>143</v>
      </c>
      <c r="CC18" t="s">
        <v>18</v>
      </c>
      <c r="CD18" s="9" t="s">
        <v>143</v>
      </c>
      <c r="CE18" t="s">
        <v>18</v>
      </c>
      <c r="CF18" s="9" t="s">
        <v>143</v>
      </c>
      <c r="CG18" t="s">
        <v>18</v>
      </c>
      <c r="CH18" s="9" t="s">
        <v>143</v>
      </c>
      <c r="CI18" t="s">
        <v>18</v>
      </c>
      <c r="CJ18" s="9" t="s">
        <v>143</v>
      </c>
      <c r="CK18" t="s">
        <v>18</v>
      </c>
      <c r="CL18" s="9" t="s">
        <v>143</v>
      </c>
      <c r="CM18" t="s">
        <v>18</v>
      </c>
      <c r="CN18" s="9" t="s">
        <v>143</v>
      </c>
      <c r="CO18" t="s">
        <v>18</v>
      </c>
      <c r="CP18" s="9" t="s">
        <v>143</v>
      </c>
      <c r="CQ18" t="s">
        <v>18</v>
      </c>
      <c r="CR18" s="9" t="s">
        <v>143</v>
      </c>
      <c r="CS18" t="s">
        <v>18</v>
      </c>
      <c r="CT18" s="9" t="s">
        <v>143</v>
      </c>
      <c r="CU18" t="s">
        <v>18</v>
      </c>
      <c r="CV18" s="9" t="s">
        <v>143</v>
      </c>
      <c r="CW18" t="s">
        <v>18</v>
      </c>
      <c r="CX18" s="9" t="s">
        <v>143</v>
      </c>
      <c r="CY18" t="s">
        <v>18</v>
      </c>
      <c r="CZ18" s="9" t="s">
        <v>143</v>
      </c>
      <c r="DA18" t="s">
        <v>18</v>
      </c>
      <c r="DB18" s="9" t="s">
        <v>143</v>
      </c>
      <c r="DC18" t="s">
        <v>18</v>
      </c>
      <c r="DD18" s="9" t="s">
        <v>143</v>
      </c>
      <c r="DE18" t="s">
        <v>18</v>
      </c>
      <c r="DF18" s="9" t="s">
        <v>143</v>
      </c>
      <c r="DG18" t="s">
        <v>18</v>
      </c>
      <c r="DH18" s="9" t="s">
        <v>143</v>
      </c>
      <c r="DI18" t="s">
        <v>18</v>
      </c>
      <c r="DJ18" s="9" t="s">
        <v>143</v>
      </c>
      <c r="DK18" t="s">
        <v>18</v>
      </c>
      <c r="DL18" s="9" t="s">
        <v>143</v>
      </c>
      <c r="DM18" t="s">
        <v>18</v>
      </c>
      <c r="DN18" s="9" t="s">
        <v>143</v>
      </c>
      <c r="DO18" t="s">
        <v>18</v>
      </c>
      <c r="DP18" s="9" t="s">
        <v>143</v>
      </c>
      <c r="DQ18" t="s">
        <v>18</v>
      </c>
      <c r="DR18" s="9" t="s">
        <v>143</v>
      </c>
      <c r="DS18" t="s">
        <v>18</v>
      </c>
      <c r="DT18" s="9" t="s">
        <v>143</v>
      </c>
      <c r="DU18" t="s">
        <v>18</v>
      </c>
      <c r="DV18" s="9" t="s">
        <v>143</v>
      </c>
      <c r="DW18" t="s">
        <v>18</v>
      </c>
      <c r="DX18" s="9" t="s">
        <v>143</v>
      </c>
      <c r="DY18" t="s">
        <v>18</v>
      </c>
      <c r="DZ18" s="9" t="s">
        <v>143</v>
      </c>
      <c r="EA18" t="s">
        <v>18</v>
      </c>
      <c r="EB18" s="9" t="s">
        <v>143</v>
      </c>
      <c r="EC18" t="s">
        <v>18</v>
      </c>
      <c r="ED18" s="9" t="s">
        <v>143</v>
      </c>
      <c r="EE18" t="s">
        <v>18</v>
      </c>
      <c r="EF18" s="9" t="s">
        <v>143</v>
      </c>
      <c r="EG18" t="s">
        <v>18</v>
      </c>
      <c r="EH18" s="9" t="s">
        <v>143</v>
      </c>
      <c r="EI18" t="s">
        <v>18</v>
      </c>
      <c r="EJ18" s="9" t="s">
        <v>143</v>
      </c>
      <c r="EK18" t="s">
        <v>18</v>
      </c>
      <c r="EL18" s="9" t="s">
        <v>143</v>
      </c>
      <c r="EM18" t="s">
        <v>18</v>
      </c>
      <c r="EN18" s="9" t="s">
        <v>143</v>
      </c>
      <c r="EO18" t="s">
        <v>18</v>
      </c>
      <c r="EP18" s="9" t="s">
        <v>143</v>
      </c>
      <c r="EQ18" t="s">
        <v>18</v>
      </c>
      <c r="ER18" s="9" t="s">
        <v>143</v>
      </c>
      <c r="ES18" t="s">
        <v>18</v>
      </c>
      <c r="ET18" s="9" t="s">
        <v>143</v>
      </c>
      <c r="EU18" t="s">
        <v>18</v>
      </c>
      <c r="EV18" s="9" t="s">
        <v>143</v>
      </c>
      <c r="EW18" t="s">
        <v>18</v>
      </c>
      <c r="EX18" s="9" t="s">
        <v>143</v>
      </c>
      <c r="EY18" t="s">
        <v>18</v>
      </c>
      <c r="EZ18" s="9" t="s">
        <v>143</v>
      </c>
      <c r="FA18" t="s">
        <v>18</v>
      </c>
      <c r="FB18" s="9" t="s">
        <v>143</v>
      </c>
      <c r="FC18" t="s">
        <v>18</v>
      </c>
      <c r="FD18" s="9" t="s">
        <v>143</v>
      </c>
      <c r="FE18" t="s">
        <v>18</v>
      </c>
      <c r="FF18" s="9" t="s">
        <v>143</v>
      </c>
      <c r="FG18" t="s">
        <v>18</v>
      </c>
      <c r="FH18" s="9" t="s">
        <v>143</v>
      </c>
      <c r="FI18" t="s">
        <v>18</v>
      </c>
      <c r="FJ18" s="9" t="s">
        <v>143</v>
      </c>
      <c r="FK18" t="s">
        <v>18</v>
      </c>
      <c r="FL18" s="9" t="s">
        <v>143</v>
      </c>
      <c r="FM18" t="s">
        <v>18</v>
      </c>
      <c r="FN18" s="9" t="s">
        <v>143</v>
      </c>
      <c r="FO18" t="s">
        <v>18</v>
      </c>
      <c r="FP18" s="9" t="s">
        <v>143</v>
      </c>
      <c r="FQ18" t="s">
        <v>18</v>
      </c>
      <c r="FR18" s="9" t="s">
        <v>143</v>
      </c>
      <c r="FS18" t="s">
        <v>18</v>
      </c>
      <c r="FT18" s="9" t="s">
        <v>143</v>
      </c>
      <c r="FU18" t="s">
        <v>18</v>
      </c>
      <c r="FV18" s="9" t="s">
        <v>143</v>
      </c>
      <c r="FW18" t="s">
        <v>18</v>
      </c>
      <c r="FX18" s="9" t="s">
        <v>143</v>
      </c>
      <c r="FY18" t="s">
        <v>18</v>
      </c>
      <c r="FZ18" s="9" t="s">
        <v>143</v>
      </c>
      <c r="GA18" t="s">
        <v>18</v>
      </c>
      <c r="GB18" s="9" t="s">
        <v>143</v>
      </c>
      <c r="GC18" t="s">
        <v>18</v>
      </c>
      <c r="GD18" s="9" t="s">
        <v>143</v>
      </c>
      <c r="GE18" t="s">
        <v>18</v>
      </c>
      <c r="GF18" s="9" t="s">
        <v>143</v>
      </c>
      <c r="GG18" t="s">
        <v>18</v>
      </c>
      <c r="GH18" s="9" t="s">
        <v>143</v>
      </c>
      <c r="GI18" t="s">
        <v>18</v>
      </c>
      <c r="GJ18" s="9" t="s">
        <v>143</v>
      </c>
      <c r="GK18" t="s">
        <v>18</v>
      </c>
      <c r="GL18" s="9" t="s">
        <v>143</v>
      </c>
      <c r="GM18" t="s">
        <v>18</v>
      </c>
      <c r="GN18" s="9" t="s">
        <v>143</v>
      </c>
      <c r="GO18" t="s">
        <v>18</v>
      </c>
      <c r="GP18" s="9" t="s">
        <v>143</v>
      </c>
      <c r="GQ18" t="s">
        <v>18</v>
      </c>
      <c r="GR18" s="9" t="s">
        <v>143</v>
      </c>
      <c r="GS18" t="s">
        <v>18</v>
      </c>
      <c r="GT18" s="9" t="s">
        <v>143</v>
      </c>
      <c r="GU18" t="s">
        <v>18</v>
      </c>
      <c r="GV18" s="9" t="s">
        <v>143</v>
      </c>
      <c r="GW18" t="s">
        <v>18</v>
      </c>
      <c r="GX18" s="9" t="s">
        <v>143</v>
      </c>
      <c r="GY18" t="s">
        <v>18</v>
      </c>
      <c r="GZ18" s="9" t="s">
        <v>143</v>
      </c>
      <c r="HA18" t="s">
        <v>18</v>
      </c>
      <c r="HB18" s="9" t="s">
        <v>143</v>
      </c>
      <c r="HC18" t="s">
        <v>18</v>
      </c>
      <c r="HD18" s="9" t="s">
        <v>143</v>
      </c>
      <c r="HE18" t="s">
        <v>18</v>
      </c>
      <c r="HF18" s="9" t="s">
        <v>143</v>
      </c>
      <c r="HG18" t="s">
        <v>18</v>
      </c>
      <c r="HH18" s="9" t="s">
        <v>143</v>
      </c>
      <c r="HI18" t="s">
        <v>18</v>
      </c>
      <c r="HJ18" s="9" t="s">
        <v>143</v>
      </c>
      <c r="HK18" t="s">
        <v>18</v>
      </c>
      <c r="HL18" s="9" t="s">
        <v>143</v>
      </c>
      <c r="HM18" t="s">
        <v>18</v>
      </c>
      <c r="HN18" s="9" t="s">
        <v>143</v>
      </c>
      <c r="HO18" t="s">
        <v>18</v>
      </c>
      <c r="HP18" s="9" t="s">
        <v>143</v>
      </c>
      <c r="HQ18" t="s">
        <v>18</v>
      </c>
      <c r="HR18" s="9" t="s">
        <v>143</v>
      </c>
      <c r="HS18" t="s">
        <v>18</v>
      </c>
      <c r="HT18" s="9" t="s">
        <v>143</v>
      </c>
      <c r="HU18" t="s">
        <v>18</v>
      </c>
      <c r="HV18" s="9" t="s">
        <v>143</v>
      </c>
      <c r="HW18" t="s">
        <v>18</v>
      </c>
      <c r="HX18" s="9" t="s">
        <v>143</v>
      </c>
      <c r="HY18" t="s">
        <v>18</v>
      </c>
      <c r="HZ18" s="9" t="s">
        <v>143</v>
      </c>
      <c r="IA18" t="s">
        <v>18</v>
      </c>
      <c r="IB18" s="9" t="s">
        <v>143</v>
      </c>
      <c r="IC18" t="s">
        <v>18</v>
      </c>
      <c r="ID18" s="9" t="s">
        <v>143</v>
      </c>
      <c r="IE18" t="s">
        <v>18</v>
      </c>
      <c r="IF18" s="9" t="s">
        <v>143</v>
      </c>
      <c r="IG18" t="s">
        <v>18</v>
      </c>
      <c r="IH18" s="9" t="s">
        <v>143</v>
      </c>
      <c r="II18" t="s">
        <v>18</v>
      </c>
      <c r="IJ18" s="9" t="s">
        <v>143</v>
      </c>
      <c r="IK18" t="s">
        <v>18</v>
      </c>
      <c r="IL18" s="9" t="s">
        <v>143</v>
      </c>
      <c r="IM18" t="s">
        <v>18</v>
      </c>
      <c r="IN18" s="9" t="s">
        <v>143</v>
      </c>
      <c r="IO18" t="s">
        <v>18</v>
      </c>
      <c r="IP18" s="9" t="s">
        <v>143</v>
      </c>
      <c r="IQ18" t="s">
        <v>18</v>
      </c>
      <c r="IR18" s="9" t="s">
        <v>143</v>
      </c>
      <c r="IS18" t="s">
        <v>18</v>
      </c>
      <c r="IT18" s="9" t="s">
        <v>143</v>
      </c>
      <c r="IU18" t="s">
        <v>18</v>
      </c>
      <c r="IV18" s="9" t="s">
        <v>143</v>
      </c>
    </row>
    <row r="20" spans="1:256" x14ac:dyDescent="0.2">
      <c r="A20" t="s">
        <v>19</v>
      </c>
      <c r="B20" s="9" t="s">
        <v>156</v>
      </c>
      <c r="C20" t="s">
        <v>19</v>
      </c>
      <c r="D20" s="9" t="s">
        <v>144</v>
      </c>
      <c r="E20" t="s">
        <v>19</v>
      </c>
      <c r="F20" s="9" t="s">
        <v>144</v>
      </c>
      <c r="G20" t="s">
        <v>19</v>
      </c>
      <c r="H20" s="9" t="s">
        <v>144</v>
      </c>
      <c r="I20" t="s">
        <v>19</v>
      </c>
      <c r="J20" s="9" t="s">
        <v>144</v>
      </c>
      <c r="K20" t="s">
        <v>19</v>
      </c>
      <c r="L20" s="9" t="s">
        <v>144</v>
      </c>
      <c r="M20" t="s">
        <v>19</v>
      </c>
      <c r="N20" s="9" t="s">
        <v>144</v>
      </c>
      <c r="O20" t="s">
        <v>19</v>
      </c>
      <c r="P20" s="9" t="s">
        <v>144</v>
      </c>
      <c r="Q20" t="s">
        <v>19</v>
      </c>
      <c r="R20" s="9" t="s">
        <v>144</v>
      </c>
      <c r="S20" t="s">
        <v>19</v>
      </c>
      <c r="T20" s="9" t="s">
        <v>144</v>
      </c>
      <c r="U20" t="s">
        <v>19</v>
      </c>
      <c r="V20" s="9" t="s">
        <v>144</v>
      </c>
      <c r="W20" t="s">
        <v>19</v>
      </c>
      <c r="X20" s="9" t="s">
        <v>144</v>
      </c>
      <c r="Y20" t="s">
        <v>19</v>
      </c>
      <c r="Z20" s="9" t="s">
        <v>144</v>
      </c>
      <c r="AA20" t="s">
        <v>19</v>
      </c>
      <c r="AB20" s="9" t="s">
        <v>144</v>
      </c>
      <c r="AC20" t="s">
        <v>19</v>
      </c>
      <c r="AD20" s="9" t="s">
        <v>144</v>
      </c>
      <c r="AE20" t="s">
        <v>19</v>
      </c>
      <c r="AF20" s="9" t="s">
        <v>144</v>
      </c>
      <c r="AG20" t="s">
        <v>19</v>
      </c>
      <c r="AH20" s="9" t="s">
        <v>144</v>
      </c>
      <c r="AI20" t="s">
        <v>19</v>
      </c>
      <c r="AJ20" s="9" t="s">
        <v>144</v>
      </c>
      <c r="AK20" t="s">
        <v>19</v>
      </c>
      <c r="AL20" s="9" t="s">
        <v>144</v>
      </c>
      <c r="AM20" t="s">
        <v>19</v>
      </c>
      <c r="AN20" s="9" t="s">
        <v>144</v>
      </c>
      <c r="AO20" t="s">
        <v>19</v>
      </c>
      <c r="AP20" s="9" t="s">
        <v>144</v>
      </c>
      <c r="AQ20" t="s">
        <v>19</v>
      </c>
      <c r="AR20" s="9" t="s">
        <v>144</v>
      </c>
      <c r="AS20" t="s">
        <v>19</v>
      </c>
      <c r="AT20" s="9" t="s">
        <v>144</v>
      </c>
      <c r="AU20" t="s">
        <v>19</v>
      </c>
      <c r="AV20" s="9" t="s">
        <v>144</v>
      </c>
      <c r="AW20" t="s">
        <v>19</v>
      </c>
      <c r="AX20" s="9" t="s">
        <v>144</v>
      </c>
      <c r="AY20" t="s">
        <v>19</v>
      </c>
      <c r="AZ20" s="9" t="s">
        <v>144</v>
      </c>
      <c r="BA20" t="s">
        <v>19</v>
      </c>
      <c r="BB20" s="9" t="s">
        <v>144</v>
      </c>
      <c r="BC20" t="s">
        <v>19</v>
      </c>
      <c r="BD20" s="9" t="s">
        <v>144</v>
      </c>
      <c r="BE20" t="s">
        <v>19</v>
      </c>
      <c r="BF20" s="9" t="s">
        <v>144</v>
      </c>
      <c r="BG20" t="s">
        <v>19</v>
      </c>
      <c r="BH20" s="9" t="s">
        <v>144</v>
      </c>
      <c r="BI20" t="s">
        <v>19</v>
      </c>
      <c r="BJ20" s="9" t="s">
        <v>144</v>
      </c>
      <c r="BK20" t="s">
        <v>19</v>
      </c>
      <c r="BL20" s="9" t="s">
        <v>144</v>
      </c>
      <c r="BM20" t="s">
        <v>19</v>
      </c>
      <c r="BN20" s="9" t="s">
        <v>144</v>
      </c>
      <c r="BO20" t="s">
        <v>19</v>
      </c>
      <c r="BP20" s="9" t="s">
        <v>144</v>
      </c>
      <c r="BQ20" t="s">
        <v>19</v>
      </c>
      <c r="BR20" s="9" t="s">
        <v>144</v>
      </c>
      <c r="BS20" t="s">
        <v>19</v>
      </c>
      <c r="BT20" s="9" t="s">
        <v>144</v>
      </c>
      <c r="BU20" t="s">
        <v>19</v>
      </c>
      <c r="BV20" s="9" t="s">
        <v>144</v>
      </c>
      <c r="BW20" t="s">
        <v>19</v>
      </c>
      <c r="BX20" s="9" t="s">
        <v>144</v>
      </c>
      <c r="BY20" t="s">
        <v>19</v>
      </c>
      <c r="BZ20" s="9" t="s">
        <v>144</v>
      </c>
      <c r="CA20" t="s">
        <v>19</v>
      </c>
      <c r="CB20" s="9" t="s">
        <v>144</v>
      </c>
      <c r="CC20" t="s">
        <v>19</v>
      </c>
      <c r="CD20" s="9" t="s">
        <v>144</v>
      </c>
      <c r="CE20" t="s">
        <v>19</v>
      </c>
      <c r="CF20" s="9" t="s">
        <v>144</v>
      </c>
      <c r="CG20" t="s">
        <v>19</v>
      </c>
      <c r="CH20" s="9" t="s">
        <v>144</v>
      </c>
      <c r="CI20" t="s">
        <v>19</v>
      </c>
      <c r="CJ20" s="9" t="s">
        <v>144</v>
      </c>
      <c r="CK20" t="s">
        <v>19</v>
      </c>
      <c r="CL20" s="9" t="s">
        <v>144</v>
      </c>
      <c r="CM20" t="s">
        <v>19</v>
      </c>
      <c r="CN20" s="9" t="s">
        <v>144</v>
      </c>
      <c r="CO20" t="s">
        <v>19</v>
      </c>
      <c r="CP20" s="9" t="s">
        <v>144</v>
      </c>
      <c r="CQ20" t="s">
        <v>19</v>
      </c>
      <c r="CR20" s="9" t="s">
        <v>144</v>
      </c>
      <c r="CS20" t="s">
        <v>19</v>
      </c>
      <c r="CT20" s="9" t="s">
        <v>144</v>
      </c>
      <c r="CU20" t="s">
        <v>19</v>
      </c>
      <c r="CV20" s="9" t="s">
        <v>144</v>
      </c>
      <c r="CW20" t="s">
        <v>19</v>
      </c>
      <c r="CX20" s="9" t="s">
        <v>144</v>
      </c>
      <c r="CY20" t="s">
        <v>19</v>
      </c>
      <c r="CZ20" s="9" t="s">
        <v>144</v>
      </c>
      <c r="DA20" t="s">
        <v>19</v>
      </c>
      <c r="DB20" s="9" t="s">
        <v>144</v>
      </c>
      <c r="DC20" t="s">
        <v>19</v>
      </c>
      <c r="DD20" s="9" t="s">
        <v>144</v>
      </c>
      <c r="DE20" t="s">
        <v>19</v>
      </c>
      <c r="DF20" s="9" t="s">
        <v>144</v>
      </c>
      <c r="DG20" t="s">
        <v>19</v>
      </c>
      <c r="DH20" s="9" t="s">
        <v>144</v>
      </c>
      <c r="DI20" t="s">
        <v>19</v>
      </c>
      <c r="DJ20" s="9" t="s">
        <v>144</v>
      </c>
      <c r="DK20" t="s">
        <v>19</v>
      </c>
      <c r="DL20" s="9" t="s">
        <v>144</v>
      </c>
      <c r="DM20" t="s">
        <v>19</v>
      </c>
      <c r="DN20" s="9" t="s">
        <v>144</v>
      </c>
      <c r="DO20" t="s">
        <v>19</v>
      </c>
      <c r="DP20" s="9" t="s">
        <v>144</v>
      </c>
      <c r="DQ20" t="s">
        <v>19</v>
      </c>
      <c r="DR20" s="9" t="s">
        <v>144</v>
      </c>
      <c r="DS20" t="s">
        <v>19</v>
      </c>
      <c r="DT20" s="9" t="s">
        <v>144</v>
      </c>
      <c r="DU20" t="s">
        <v>19</v>
      </c>
      <c r="DV20" s="9" t="s">
        <v>144</v>
      </c>
      <c r="DW20" t="s">
        <v>19</v>
      </c>
      <c r="DX20" s="9" t="s">
        <v>144</v>
      </c>
      <c r="DY20" t="s">
        <v>19</v>
      </c>
      <c r="DZ20" s="9" t="s">
        <v>144</v>
      </c>
      <c r="EA20" t="s">
        <v>19</v>
      </c>
      <c r="EB20" s="9" t="s">
        <v>144</v>
      </c>
      <c r="EC20" t="s">
        <v>19</v>
      </c>
      <c r="ED20" s="9" t="s">
        <v>144</v>
      </c>
      <c r="EE20" t="s">
        <v>19</v>
      </c>
      <c r="EF20" s="9" t="s">
        <v>144</v>
      </c>
      <c r="EG20" t="s">
        <v>19</v>
      </c>
      <c r="EH20" s="9" t="s">
        <v>144</v>
      </c>
      <c r="EI20" t="s">
        <v>19</v>
      </c>
      <c r="EJ20" s="9" t="s">
        <v>144</v>
      </c>
      <c r="EK20" t="s">
        <v>19</v>
      </c>
      <c r="EL20" s="9" t="s">
        <v>144</v>
      </c>
      <c r="EM20" t="s">
        <v>19</v>
      </c>
      <c r="EN20" s="9" t="s">
        <v>144</v>
      </c>
      <c r="EO20" t="s">
        <v>19</v>
      </c>
      <c r="EP20" s="9" t="s">
        <v>144</v>
      </c>
      <c r="EQ20" t="s">
        <v>19</v>
      </c>
      <c r="ER20" s="9" t="s">
        <v>144</v>
      </c>
      <c r="ES20" t="s">
        <v>19</v>
      </c>
      <c r="ET20" s="9" t="s">
        <v>144</v>
      </c>
      <c r="EU20" t="s">
        <v>19</v>
      </c>
      <c r="EV20" s="9" t="s">
        <v>144</v>
      </c>
      <c r="EW20" t="s">
        <v>19</v>
      </c>
      <c r="EX20" s="9" t="s">
        <v>144</v>
      </c>
      <c r="EY20" t="s">
        <v>19</v>
      </c>
      <c r="EZ20" s="9" t="s">
        <v>144</v>
      </c>
      <c r="FA20" t="s">
        <v>19</v>
      </c>
      <c r="FB20" s="9" t="s">
        <v>144</v>
      </c>
      <c r="FC20" t="s">
        <v>19</v>
      </c>
      <c r="FD20" s="9" t="s">
        <v>144</v>
      </c>
      <c r="FE20" t="s">
        <v>19</v>
      </c>
      <c r="FF20" s="9" t="s">
        <v>144</v>
      </c>
      <c r="FG20" t="s">
        <v>19</v>
      </c>
      <c r="FH20" s="9" t="s">
        <v>144</v>
      </c>
      <c r="FI20" t="s">
        <v>19</v>
      </c>
      <c r="FJ20" s="9" t="s">
        <v>144</v>
      </c>
      <c r="FK20" t="s">
        <v>19</v>
      </c>
      <c r="FL20" s="9" t="s">
        <v>144</v>
      </c>
      <c r="FM20" t="s">
        <v>19</v>
      </c>
      <c r="FN20" s="9" t="s">
        <v>144</v>
      </c>
      <c r="FO20" t="s">
        <v>19</v>
      </c>
      <c r="FP20" s="9" t="s">
        <v>144</v>
      </c>
      <c r="FQ20" t="s">
        <v>19</v>
      </c>
      <c r="FR20" s="9" t="s">
        <v>144</v>
      </c>
      <c r="FS20" t="s">
        <v>19</v>
      </c>
      <c r="FT20" s="9" t="s">
        <v>144</v>
      </c>
      <c r="FU20" t="s">
        <v>19</v>
      </c>
      <c r="FV20" s="9" t="s">
        <v>144</v>
      </c>
      <c r="FW20" t="s">
        <v>19</v>
      </c>
      <c r="FX20" s="9" t="s">
        <v>144</v>
      </c>
      <c r="FY20" t="s">
        <v>19</v>
      </c>
      <c r="FZ20" s="9" t="s">
        <v>144</v>
      </c>
      <c r="GA20" t="s">
        <v>19</v>
      </c>
      <c r="GB20" s="9" t="s">
        <v>144</v>
      </c>
      <c r="GC20" t="s">
        <v>19</v>
      </c>
      <c r="GD20" s="9" t="s">
        <v>144</v>
      </c>
      <c r="GE20" t="s">
        <v>19</v>
      </c>
      <c r="GF20" s="9" t="s">
        <v>144</v>
      </c>
      <c r="GG20" t="s">
        <v>19</v>
      </c>
      <c r="GH20" s="9" t="s">
        <v>144</v>
      </c>
      <c r="GI20" t="s">
        <v>19</v>
      </c>
      <c r="GJ20" s="9" t="s">
        <v>144</v>
      </c>
      <c r="GK20" t="s">
        <v>19</v>
      </c>
      <c r="GL20" s="9" t="s">
        <v>144</v>
      </c>
      <c r="GM20" t="s">
        <v>19</v>
      </c>
      <c r="GN20" s="9" t="s">
        <v>144</v>
      </c>
      <c r="GO20" t="s">
        <v>19</v>
      </c>
      <c r="GP20" s="9" t="s">
        <v>144</v>
      </c>
      <c r="GQ20" t="s">
        <v>19</v>
      </c>
      <c r="GR20" s="9" t="s">
        <v>144</v>
      </c>
      <c r="GS20" t="s">
        <v>19</v>
      </c>
      <c r="GT20" s="9" t="s">
        <v>144</v>
      </c>
      <c r="GU20" t="s">
        <v>19</v>
      </c>
      <c r="GV20" s="9" t="s">
        <v>144</v>
      </c>
      <c r="GW20" t="s">
        <v>19</v>
      </c>
      <c r="GX20" s="9" t="s">
        <v>144</v>
      </c>
      <c r="GY20" t="s">
        <v>19</v>
      </c>
      <c r="GZ20" s="9" t="s">
        <v>144</v>
      </c>
      <c r="HA20" t="s">
        <v>19</v>
      </c>
      <c r="HB20" s="9" t="s">
        <v>144</v>
      </c>
      <c r="HC20" t="s">
        <v>19</v>
      </c>
      <c r="HD20" s="9" t="s">
        <v>144</v>
      </c>
      <c r="HE20" t="s">
        <v>19</v>
      </c>
      <c r="HF20" s="9" t="s">
        <v>144</v>
      </c>
      <c r="HG20" t="s">
        <v>19</v>
      </c>
      <c r="HH20" s="9" t="s">
        <v>144</v>
      </c>
      <c r="HI20" t="s">
        <v>19</v>
      </c>
      <c r="HJ20" s="9" t="s">
        <v>144</v>
      </c>
      <c r="HK20" t="s">
        <v>19</v>
      </c>
      <c r="HL20" s="9" t="s">
        <v>144</v>
      </c>
      <c r="HM20" t="s">
        <v>19</v>
      </c>
      <c r="HN20" s="9" t="s">
        <v>144</v>
      </c>
      <c r="HO20" t="s">
        <v>19</v>
      </c>
      <c r="HP20" s="9" t="s">
        <v>144</v>
      </c>
      <c r="HQ20" t="s">
        <v>19</v>
      </c>
      <c r="HR20" s="9" t="s">
        <v>144</v>
      </c>
      <c r="HS20" t="s">
        <v>19</v>
      </c>
      <c r="HT20" s="9" t="s">
        <v>144</v>
      </c>
      <c r="HU20" t="s">
        <v>19</v>
      </c>
      <c r="HV20" s="9" t="s">
        <v>144</v>
      </c>
      <c r="HW20" t="s">
        <v>19</v>
      </c>
      <c r="HX20" s="9" t="s">
        <v>144</v>
      </c>
      <c r="HY20" t="s">
        <v>19</v>
      </c>
      <c r="HZ20" s="9" t="s">
        <v>144</v>
      </c>
      <c r="IA20" t="s">
        <v>19</v>
      </c>
      <c r="IB20" s="9" t="s">
        <v>144</v>
      </c>
      <c r="IC20" t="s">
        <v>19</v>
      </c>
      <c r="ID20" s="9" t="s">
        <v>144</v>
      </c>
      <c r="IE20" t="s">
        <v>19</v>
      </c>
      <c r="IF20" s="9" t="s">
        <v>144</v>
      </c>
      <c r="IG20" t="s">
        <v>19</v>
      </c>
      <c r="IH20" s="9" t="s">
        <v>144</v>
      </c>
      <c r="II20" t="s">
        <v>19</v>
      </c>
      <c r="IJ20" s="9" t="s">
        <v>144</v>
      </c>
      <c r="IK20" t="s">
        <v>19</v>
      </c>
      <c r="IL20" s="9" t="s">
        <v>144</v>
      </c>
      <c r="IM20" t="s">
        <v>19</v>
      </c>
      <c r="IN20" s="9" t="s">
        <v>144</v>
      </c>
      <c r="IO20" t="s">
        <v>19</v>
      </c>
      <c r="IP20" s="9" t="s">
        <v>144</v>
      </c>
      <c r="IQ20" t="s">
        <v>19</v>
      </c>
      <c r="IR20" s="9" t="s">
        <v>144</v>
      </c>
      <c r="IS20" t="s">
        <v>19</v>
      </c>
      <c r="IT20" s="9" t="s">
        <v>144</v>
      </c>
      <c r="IU20" t="s">
        <v>19</v>
      </c>
      <c r="IV20" s="9" t="s">
        <v>144</v>
      </c>
    </row>
    <row r="21" spans="1:256" x14ac:dyDescent="0.2">
      <c r="B21" s="9"/>
      <c r="D21" s="9"/>
      <c r="F21" s="9"/>
      <c r="H21" s="9"/>
      <c r="J21" s="9"/>
      <c r="L21" s="9"/>
      <c r="N21" s="9"/>
      <c r="P21" s="9"/>
      <c r="R21" s="9"/>
      <c r="T21" s="9"/>
      <c r="V21" s="9"/>
      <c r="X21" s="9"/>
      <c r="Z21" s="9"/>
      <c r="AB21" s="9"/>
      <c r="AD21" s="9"/>
      <c r="AF21" s="9"/>
      <c r="AH21" s="9"/>
      <c r="AJ21" s="9"/>
      <c r="AL21" s="9"/>
      <c r="AN21" s="9"/>
      <c r="AP21" s="9"/>
      <c r="AR21" s="9"/>
      <c r="AT21" s="9"/>
      <c r="AV21" s="9"/>
      <c r="AX21" s="9"/>
      <c r="AZ21" s="9"/>
      <c r="BB21" s="9"/>
      <c r="BD21" s="9"/>
      <c r="BF21" s="9"/>
      <c r="BH21" s="9"/>
      <c r="BJ21" s="9"/>
      <c r="BL21" s="9"/>
      <c r="BN21" s="9"/>
      <c r="BP21" s="9"/>
      <c r="BR21" s="9"/>
      <c r="BT21" s="9"/>
      <c r="BV21" s="9"/>
      <c r="BX21" s="9"/>
      <c r="BZ21" s="9"/>
      <c r="CB21" s="9"/>
      <c r="CD21" s="9"/>
      <c r="CF21" s="9"/>
      <c r="CH21" s="9"/>
      <c r="CJ21" s="9"/>
      <c r="CL21" s="9"/>
      <c r="CN21" s="9"/>
      <c r="CP21" s="9"/>
      <c r="CR21" s="9"/>
      <c r="CT21" s="9"/>
      <c r="CV21" s="9"/>
      <c r="CX21" s="9"/>
      <c r="CZ21" s="9"/>
      <c r="DB21" s="9"/>
      <c r="DD21" s="9"/>
      <c r="DF21" s="9"/>
      <c r="DH21" s="9"/>
      <c r="DJ21" s="9"/>
      <c r="DL21" s="9"/>
      <c r="DN21" s="9"/>
      <c r="DP21" s="9"/>
      <c r="DR21" s="9"/>
      <c r="DT21" s="9"/>
      <c r="DV21" s="9"/>
      <c r="DX21" s="9"/>
      <c r="DZ21" s="9"/>
      <c r="EB21" s="9"/>
      <c r="ED21" s="9"/>
      <c r="EF21" s="9"/>
      <c r="EH21" s="9"/>
      <c r="EJ21" s="9"/>
      <c r="EL21" s="9"/>
      <c r="EN21" s="9"/>
      <c r="EP21" s="9"/>
      <c r="ER21" s="9"/>
      <c r="ET21" s="9"/>
      <c r="EV21" s="9"/>
      <c r="EX21" s="9"/>
      <c r="EZ21" s="9"/>
      <c r="FB21" s="9"/>
      <c r="FD21" s="9"/>
      <c r="FF21" s="9"/>
      <c r="FH21" s="9"/>
      <c r="FJ21" s="9"/>
      <c r="FL21" s="9"/>
      <c r="FN21" s="9"/>
      <c r="FP21" s="9"/>
      <c r="FR21" s="9"/>
      <c r="FT21" s="9"/>
      <c r="FV21" s="9"/>
      <c r="FX21" s="9"/>
      <c r="FZ21" s="9"/>
      <c r="GB21" s="9"/>
      <c r="GD21" s="9"/>
      <c r="GF21" s="9"/>
      <c r="GH21" s="9"/>
      <c r="GJ21" s="9"/>
      <c r="GL21" s="9"/>
      <c r="GN21" s="9"/>
      <c r="GP21" s="9"/>
      <c r="GR21" s="9"/>
      <c r="GT21" s="9"/>
      <c r="GV21" s="9"/>
      <c r="GX21" s="9"/>
      <c r="GZ21" s="9"/>
      <c r="HB21" s="9"/>
      <c r="HD21" s="9"/>
      <c r="HF21" s="9"/>
      <c r="HH21" s="9"/>
      <c r="HJ21" s="9"/>
      <c r="HL21" s="9"/>
      <c r="HN21" s="9"/>
      <c r="HP21" s="9"/>
      <c r="HR21" s="9"/>
      <c r="HT21" s="9"/>
      <c r="HV21" s="9"/>
      <c r="HX21" s="9"/>
      <c r="HZ21" s="9"/>
      <c r="IB21" s="9"/>
      <c r="ID21" s="9"/>
      <c r="IF21" s="9"/>
      <c r="IH21" s="9"/>
      <c r="IJ21" s="9"/>
      <c r="IL21" s="9"/>
      <c r="IN21" s="9"/>
      <c r="IP21" s="9"/>
      <c r="IR21" s="9"/>
      <c r="IT21" s="9"/>
      <c r="IV21" s="9"/>
    </row>
    <row r="22" spans="1:256" x14ac:dyDescent="0.2">
      <c r="A22" t="s">
        <v>20</v>
      </c>
      <c r="B22" s="9" t="s">
        <v>157</v>
      </c>
      <c r="C22" t="s">
        <v>20</v>
      </c>
      <c r="D22" s="9" t="s">
        <v>145</v>
      </c>
      <c r="E22" t="s">
        <v>20</v>
      </c>
      <c r="F22" s="9" t="s">
        <v>145</v>
      </c>
      <c r="G22" t="s">
        <v>20</v>
      </c>
      <c r="H22" s="9" t="s">
        <v>145</v>
      </c>
      <c r="I22" t="s">
        <v>20</v>
      </c>
      <c r="J22" s="9" t="s">
        <v>145</v>
      </c>
      <c r="K22" t="s">
        <v>20</v>
      </c>
      <c r="L22" s="9" t="s">
        <v>145</v>
      </c>
      <c r="M22" t="s">
        <v>20</v>
      </c>
      <c r="N22" s="9" t="s">
        <v>145</v>
      </c>
      <c r="O22" t="s">
        <v>20</v>
      </c>
      <c r="P22" s="9" t="s">
        <v>145</v>
      </c>
      <c r="Q22" t="s">
        <v>20</v>
      </c>
      <c r="R22" s="9" t="s">
        <v>145</v>
      </c>
      <c r="S22" t="s">
        <v>20</v>
      </c>
      <c r="T22" s="9" t="s">
        <v>145</v>
      </c>
      <c r="U22" t="s">
        <v>20</v>
      </c>
      <c r="V22" s="9" t="s">
        <v>145</v>
      </c>
      <c r="W22" t="s">
        <v>20</v>
      </c>
      <c r="X22" s="9" t="s">
        <v>145</v>
      </c>
      <c r="Y22" t="s">
        <v>20</v>
      </c>
      <c r="Z22" s="9" t="s">
        <v>145</v>
      </c>
      <c r="AA22" t="s">
        <v>20</v>
      </c>
      <c r="AB22" s="9" t="s">
        <v>145</v>
      </c>
      <c r="AC22" t="s">
        <v>20</v>
      </c>
      <c r="AD22" s="9" t="s">
        <v>145</v>
      </c>
      <c r="AE22" t="s">
        <v>20</v>
      </c>
      <c r="AF22" s="9" t="s">
        <v>145</v>
      </c>
      <c r="AG22" t="s">
        <v>20</v>
      </c>
      <c r="AH22" s="9" t="s">
        <v>145</v>
      </c>
      <c r="AI22" t="s">
        <v>20</v>
      </c>
      <c r="AJ22" s="9" t="s">
        <v>145</v>
      </c>
      <c r="AK22" t="s">
        <v>20</v>
      </c>
      <c r="AL22" s="9" t="s">
        <v>145</v>
      </c>
      <c r="AM22" t="s">
        <v>20</v>
      </c>
      <c r="AN22" s="9" t="s">
        <v>145</v>
      </c>
      <c r="AO22" t="s">
        <v>20</v>
      </c>
      <c r="AP22" s="9" t="s">
        <v>145</v>
      </c>
      <c r="AQ22" t="s">
        <v>20</v>
      </c>
      <c r="AR22" s="9" t="s">
        <v>145</v>
      </c>
      <c r="AS22" t="s">
        <v>20</v>
      </c>
      <c r="AT22" s="9" t="s">
        <v>145</v>
      </c>
      <c r="AU22" t="s">
        <v>20</v>
      </c>
      <c r="AV22" s="9" t="s">
        <v>145</v>
      </c>
      <c r="AW22" t="s">
        <v>20</v>
      </c>
      <c r="AX22" s="9" t="s">
        <v>145</v>
      </c>
      <c r="AY22" t="s">
        <v>20</v>
      </c>
      <c r="AZ22" s="9" t="s">
        <v>145</v>
      </c>
      <c r="BA22" t="s">
        <v>20</v>
      </c>
      <c r="BB22" s="9" t="s">
        <v>145</v>
      </c>
      <c r="BC22" t="s">
        <v>20</v>
      </c>
      <c r="BD22" s="9" t="s">
        <v>145</v>
      </c>
      <c r="BE22" t="s">
        <v>20</v>
      </c>
      <c r="BF22" s="9" t="s">
        <v>145</v>
      </c>
      <c r="BG22" t="s">
        <v>20</v>
      </c>
      <c r="BH22" s="9" t="s">
        <v>145</v>
      </c>
      <c r="BI22" t="s">
        <v>20</v>
      </c>
      <c r="BJ22" s="9" t="s">
        <v>145</v>
      </c>
      <c r="BK22" t="s">
        <v>20</v>
      </c>
      <c r="BL22" s="9" t="s">
        <v>145</v>
      </c>
      <c r="BM22" t="s">
        <v>20</v>
      </c>
      <c r="BN22" s="9" t="s">
        <v>145</v>
      </c>
      <c r="BO22" t="s">
        <v>20</v>
      </c>
      <c r="BP22" s="9" t="s">
        <v>145</v>
      </c>
      <c r="BQ22" t="s">
        <v>20</v>
      </c>
      <c r="BR22" s="9" t="s">
        <v>145</v>
      </c>
      <c r="BS22" t="s">
        <v>20</v>
      </c>
      <c r="BT22" s="9" t="s">
        <v>145</v>
      </c>
      <c r="BU22" t="s">
        <v>20</v>
      </c>
      <c r="BV22" s="9" t="s">
        <v>145</v>
      </c>
      <c r="BW22" t="s">
        <v>20</v>
      </c>
      <c r="BX22" s="9" t="s">
        <v>145</v>
      </c>
      <c r="BY22" t="s">
        <v>20</v>
      </c>
      <c r="BZ22" s="9" t="s">
        <v>145</v>
      </c>
      <c r="CA22" t="s">
        <v>20</v>
      </c>
      <c r="CB22" s="9" t="s">
        <v>145</v>
      </c>
      <c r="CC22" t="s">
        <v>20</v>
      </c>
      <c r="CD22" s="9" t="s">
        <v>145</v>
      </c>
      <c r="CE22" t="s">
        <v>20</v>
      </c>
      <c r="CF22" s="9" t="s">
        <v>145</v>
      </c>
      <c r="CG22" t="s">
        <v>20</v>
      </c>
      <c r="CH22" s="9" t="s">
        <v>145</v>
      </c>
      <c r="CI22" t="s">
        <v>20</v>
      </c>
      <c r="CJ22" s="9" t="s">
        <v>145</v>
      </c>
      <c r="CK22" t="s">
        <v>20</v>
      </c>
      <c r="CL22" s="9" t="s">
        <v>145</v>
      </c>
      <c r="CM22" t="s">
        <v>20</v>
      </c>
      <c r="CN22" s="9" t="s">
        <v>145</v>
      </c>
      <c r="CO22" t="s">
        <v>20</v>
      </c>
      <c r="CP22" s="9" t="s">
        <v>145</v>
      </c>
      <c r="CQ22" t="s">
        <v>20</v>
      </c>
      <c r="CR22" s="9" t="s">
        <v>145</v>
      </c>
      <c r="CS22" t="s">
        <v>20</v>
      </c>
      <c r="CT22" s="9" t="s">
        <v>145</v>
      </c>
      <c r="CU22" t="s">
        <v>20</v>
      </c>
      <c r="CV22" s="9" t="s">
        <v>145</v>
      </c>
      <c r="CW22" t="s">
        <v>20</v>
      </c>
      <c r="CX22" s="9" t="s">
        <v>145</v>
      </c>
      <c r="CY22" t="s">
        <v>20</v>
      </c>
      <c r="CZ22" s="9" t="s">
        <v>145</v>
      </c>
      <c r="DA22" t="s">
        <v>20</v>
      </c>
      <c r="DB22" s="9" t="s">
        <v>145</v>
      </c>
      <c r="DC22" t="s">
        <v>20</v>
      </c>
      <c r="DD22" s="9" t="s">
        <v>145</v>
      </c>
      <c r="DE22" t="s">
        <v>20</v>
      </c>
      <c r="DF22" s="9" t="s">
        <v>145</v>
      </c>
      <c r="DG22" t="s">
        <v>20</v>
      </c>
      <c r="DH22" s="9" t="s">
        <v>145</v>
      </c>
      <c r="DI22" t="s">
        <v>20</v>
      </c>
      <c r="DJ22" s="9" t="s">
        <v>145</v>
      </c>
      <c r="DK22" t="s">
        <v>20</v>
      </c>
      <c r="DL22" s="9" t="s">
        <v>145</v>
      </c>
      <c r="DM22" t="s">
        <v>20</v>
      </c>
      <c r="DN22" s="9" t="s">
        <v>145</v>
      </c>
      <c r="DO22" t="s">
        <v>20</v>
      </c>
      <c r="DP22" s="9" t="s">
        <v>145</v>
      </c>
      <c r="DQ22" t="s">
        <v>20</v>
      </c>
      <c r="DR22" s="9" t="s">
        <v>145</v>
      </c>
      <c r="DS22" t="s">
        <v>20</v>
      </c>
      <c r="DT22" s="9" t="s">
        <v>145</v>
      </c>
      <c r="DU22" t="s">
        <v>20</v>
      </c>
      <c r="DV22" s="9" t="s">
        <v>145</v>
      </c>
      <c r="DW22" t="s">
        <v>20</v>
      </c>
      <c r="DX22" s="9" t="s">
        <v>145</v>
      </c>
      <c r="DY22" t="s">
        <v>20</v>
      </c>
      <c r="DZ22" s="9" t="s">
        <v>145</v>
      </c>
      <c r="EA22" t="s">
        <v>20</v>
      </c>
      <c r="EB22" s="9" t="s">
        <v>145</v>
      </c>
      <c r="EC22" t="s">
        <v>20</v>
      </c>
      <c r="ED22" s="9" t="s">
        <v>145</v>
      </c>
      <c r="EE22" t="s">
        <v>20</v>
      </c>
      <c r="EF22" s="9" t="s">
        <v>145</v>
      </c>
      <c r="EG22" t="s">
        <v>20</v>
      </c>
      <c r="EH22" s="9" t="s">
        <v>145</v>
      </c>
      <c r="EI22" t="s">
        <v>20</v>
      </c>
      <c r="EJ22" s="9" t="s">
        <v>145</v>
      </c>
      <c r="EK22" t="s">
        <v>20</v>
      </c>
      <c r="EL22" s="9" t="s">
        <v>145</v>
      </c>
      <c r="EM22" t="s">
        <v>20</v>
      </c>
      <c r="EN22" s="9" t="s">
        <v>145</v>
      </c>
      <c r="EO22" t="s">
        <v>20</v>
      </c>
      <c r="EP22" s="9" t="s">
        <v>145</v>
      </c>
      <c r="EQ22" t="s">
        <v>20</v>
      </c>
      <c r="ER22" s="9" t="s">
        <v>145</v>
      </c>
      <c r="ES22" t="s">
        <v>20</v>
      </c>
      <c r="ET22" s="9" t="s">
        <v>145</v>
      </c>
      <c r="EU22" t="s">
        <v>20</v>
      </c>
      <c r="EV22" s="9" t="s">
        <v>145</v>
      </c>
      <c r="EW22" t="s">
        <v>20</v>
      </c>
      <c r="EX22" s="9" t="s">
        <v>145</v>
      </c>
      <c r="EY22" t="s">
        <v>20</v>
      </c>
      <c r="EZ22" s="9" t="s">
        <v>145</v>
      </c>
      <c r="FA22" t="s">
        <v>20</v>
      </c>
      <c r="FB22" s="9" t="s">
        <v>145</v>
      </c>
      <c r="FC22" t="s">
        <v>20</v>
      </c>
      <c r="FD22" s="9" t="s">
        <v>145</v>
      </c>
      <c r="FE22" t="s">
        <v>20</v>
      </c>
      <c r="FF22" s="9" t="s">
        <v>145</v>
      </c>
      <c r="FG22" t="s">
        <v>20</v>
      </c>
      <c r="FH22" s="9" t="s">
        <v>145</v>
      </c>
      <c r="FI22" t="s">
        <v>20</v>
      </c>
      <c r="FJ22" s="9" t="s">
        <v>145</v>
      </c>
      <c r="FK22" t="s">
        <v>20</v>
      </c>
      <c r="FL22" s="9" t="s">
        <v>145</v>
      </c>
      <c r="FM22" t="s">
        <v>20</v>
      </c>
      <c r="FN22" s="9" t="s">
        <v>145</v>
      </c>
      <c r="FO22" t="s">
        <v>20</v>
      </c>
      <c r="FP22" s="9" t="s">
        <v>145</v>
      </c>
      <c r="FQ22" t="s">
        <v>20</v>
      </c>
      <c r="FR22" s="9" t="s">
        <v>145</v>
      </c>
      <c r="FS22" t="s">
        <v>20</v>
      </c>
      <c r="FT22" s="9" t="s">
        <v>145</v>
      </c>
      <c r="FU22" t="s">
        <v>20</v>
      </c>
      <c r="FV22" s="9" t="s">
        <v>145</v>
      </c>
      <c r="FW22" t="s">
        <v>20</v>
      </c>
      <c r="FX22" s="9" t="s">
        <v>145</v>
      </c>
      <c r="FY22" t="s">
        <v>20</v>
      </c>
      <c r="FZ22" s="9" t="s">
        <v>145</v>
      </c>
      <c r="GA22" t="s">
        <v>20</v>
      </c>
      <c r="GB22" s="9" t="s">
        <v>145</v>
      </c>
      <c r="GC22" t="s">
        <v>20</v>
      </c>
      <c r="GD22" s="9" t="s">
        <v>145</v>
      </c>
      <c r="GE22" t="s">
        <v>20</v>
      </c>
      <c r="GF22" s="9" t="s">
        <v>145</v>
      </c>
      <c r="GG22" t="s">
        <v>20</v>
      </c>
      <c r="GH22" s="9" t="s">
        <v>145</v>
      </c>
      <c r="GI22" t="s">
        <v>20</v>
      </c>
      <c r="GJ22" s="9" t="s">
        <v>145</v>
      </c>
      <c r="GK22" t="s">
        <v>20</v>
      </c>
      <c r="GL22" s="9" t="s">
        <v>145</v>
      </c>
      <c r="GM22" t="s">
        <v>20</v>
      </c>
      <c r="GN22" s="9" t="s">
        <v>145</v>
      </c>
      <c r="GO22" t="s">
        <v>20</v>
      </c>
      <c r="GP22" s="9" t="s">
        <v>145</v>
      </c>
      <c r="GQ22" t="s">
        <v>20</v>
      </c>
      <c r="GR22" s="9" t="s">
        <v>145</v>
      </c>
      <c r="GS22" t="s">
        <v>20</v>
      </c>
      <c r="GT22" s="9" t="s">
        <v>145</v>
      </c>
      <c r="GU22" t="s">
        <v>20</v>
      </c>
      <c r="GV22" s="9" t="s">
        <v>145</v>
      </c>
      <c r="GW22" t="s">
        <v>20</v>
      </c>
      <c r="GX22" s="9" t="s">
        <v>145</v>
      </c>
      <c r="GY22" t="s">
        <v>20</v>
      </c>
      <c r="GZ22" s="9" t="s">
        <v>145</v>
      </c>
      <c r="HA22" t="s">
        <v>20</v>
      </c>
      <c r="HB22" s="9" t="s">
        <v>145</v>
      </c>
      <c r="HC22" t="s">
        <v>20</v>
      </c>
      <c r="HD22" s="9" t="s">
        <v>145</v>
      </c>
      <c r="HE22" t="s">
        <v>20</v>
      </c>
      <c r="HF22" s="9" t="s">
        <v>145</v>
      </c>
      <c r="HG22" t="s">
        <v>20</v>
      </c>
      <c r="HH22" s="9" t="s">
        <v>145</v>
      </c>
      <c r="HI22" t="s">
        <v>20</v>
      </c>
      <c r="HJ22" s="9" t="s">
        <v>145</v>
      </c>
      <c r="HK22" t="s">
        <v>20</v>
      </c>
      <c r="HL22" s="9" t="s">
        <v>145</v>
      </c>
      <c r="HM22" t="s">
        <v>20</v>
      </c>
      <c r="HN22" s="9" t="s">
        <v>145</v>
      </c>
      <c r="HO22" t="s">
        <v>20</v>
      </c>
      <c r="HP22" s="9" t="s">
        <v>145</v>
      </c>
      <c r="HQ22" t="s">
        <v>20</v>
      </c>
      <c r="HR22" s="9" t="s">
        <v>145</v>
      </c>
      <c r="HS22" t="s">
        <v>20</v>
      </c>
      <c r="HT22" s="9" t="s">
        <v>145</v>
      </c>
      <c r="HU22" t="s">
        <v>20</v>
      </c>
      <c r="HV22" s="9" t="s">
        <v>145</v>
      </c>
      <c r="HW22" t="s">
        <v>20</v>
      </c>
      <c r="HX22" s="9" t="s">
        <v>145</v>
      </c>
      <c r="HY22" t="s">
        <v>20</v>
      </c>
      <c r="HZ22" s="9" t="s">
        <v>145</v>
      </c>
      <c r="IA22" t="s">
        <v>20</v>
      </c>
      <c r="IB22" s="9" t="s">
        <v>145</v>
      </c>
      <c r="IC22" t="s">
        <v>20</v>
      </c>
      <c r="ID22" s="9" t="s">
        <v>145</v>
      </c>
      <c r="IE22" t="s">
        <v>20</v>
      </c>
      <c r="IF22" s="9" t="s">
        <v>145</v>
      </c>
      <c r="IG22" t="s">
        <v>20</v>
      </c>
      <c r="IH22" s="9" t="s">
        <v>145</v>
      </c>
      <c r="II22" t="s">
        <v>20</v>
      </c>
      <c r="IJ22" s="9" t="s">
        <v>145</v>
      </c>
      <c r="IK22" t="s">
        <v>20</v>
      </c>
      <c r="IL22" s="9" t="s">
        <v>145</v>
      </c>
      <c r="IM22" t="s">
        <v>20</v>
      </c>
      <c r="IN22" s="9" t="s">
        <v>145</v>
      </c>
      <c r="IO22" t="s">
        <v>20</v>
      </c>
      <c r="IP22" s="9" t="s">
        <v>145</v>
      </c>
      <c r="IQ22" t="s">
        <v>20</v>
      </c>
      <c r="IR22" s="9" t="s">
        <v>145</v>
      </c>
      <c r="IS22" t="s">
        <v>20</v>
      </c>
      <c r="IT22" s="9" t="s">
        <v>145</v>
      </c>
      <c r="IU22" t="s">
        <v>20</v>
      </c>
      <c r="IV22" s="9" t="s">
        <v>145</v>
      </c>
    </row>
    <row r="24" spans="1:256" x14ac:dyDescent="0.2">
      <c r="A24" t="s">
        <v>21</v>
      </c>
      <c r="B24" s="9" t="s">
        <v>158</v>
      </c>
      <c r="C24" t="s">
        <v>21</v>
      </c>
      <c r="D24" s="9" t="s">
        <v>146</v>
      </c>
      <c r="E24" t="s">
        <v>21</v>
      </c>
      <c r="F24" s="9" t="s">
        <v>146</v>
      </c>
      <c r="G24" t="s">
        <v>21</v>
      </c>
      <c r="H24" s="9" t="s">
        <v>146</v>
      </c>
      <c r="I24" t="s">
        <v>21</v>
      </c>
      <c r="J24" s="9" t="s">
        <v>146</v>
      </c>
      <c r="K24" t="s">
        <v>21</v>
      </c>
      <c r="L24" s="9" t="s">
        <v>146</v>
      </c>
      <c r="M24" t="s">
        <v>21</v>
      </c>
      <c r="N24" s="9" t="s">
        <v>146</v>
      </c>
      <c r="O24" t="s">
        <v>21</v>
      </c>
      <c r="P24" s="9" t="s">
        <v>146</v>
      </c>
      <c r="Q24" t="s">
        <v>21</v>
      </c>
      <c r="R24" s="9" t="s">
        <v>146</v>
      </c>
      <c r="S24" t="s">
        <v>21</v>
      </c>
      <c r="T24" s="9" t="s">
        <v>146</v>
      </c>
      <c r="U24" t="s">
        <v>21</v>
      </c>
      <c r="V24" s="9" t="s">
        <v>146</v>
      </c>
      <c r="W24" t="s">
        <v>21</v>
      </c>
      <c r="X24" s="9" t="s">
        <v>146</v>
      </c>
      <c r="Y24" t="s">
        <v>21</v>
      </c>
      <c r="Z24" s="9" t="s">
        <v>146</v>
      </c>
      <c r="AA24" t="s">
        <v>21</v>
      </c>
      <c r="AB24" s="9" t="s">
        <v>146</v>
      </c>
      <c r="AC24" t="s">
        <v>21</v>
      </c>
      <c r="AD24" s="9" t="s">
        <v>146</v>
      </c>
      <c r="AE24" t="s">
        <v>21</v>
      </c>
      <c r="AF24" s="9" t="s">
        <v>146</v>
      </c>
      <c r="AG24" t="s">
        <v>21</v>
      </c>
      <c r="AH24" s="9" t="s">
        <v>146</v>
      </c>
      <c r="AI24" t="s">
        <v>21</v>
      </c>
      <c r="AJ24" s="9" t="s">
        <v>146</v>
      </c>
      <c r="AK24" t="s">
        <v>21</v>
      </c>
      <c r="AL24" s="9" t="s">
        <v>146</v>
      </c>
      <c r="AM24" t="s">
        <v>21</v>
      </c>
      <c r="AN24" s="9" t="s">
        <v>146</v>
      </c>
      <c r="AO24" t="s">
        <v>21</v>
      </c>
      <c r="AP24" s="9" t="s">
        <v>146</v>
      </c>
      <c r="AQ24" t="s">
        <v>21</v>
      </c>
      <c r="AR24" s="9" t="s">
        <v>146</v>
      </c>
      <c r="AS24" t="s">
        <v>21</v>
      </c>
      <c r="AT24" s="9" t="s">
        <v>146</v>
      </c>
      <c r="AU24" t="s">
        <v>21</v>
      </c>
      <c r="AV24" s="9" t="s">
        <v>146</v>
      </c>
      <c r="AW24" t="s">
        <v>21</v>
      </c>
      <c r="AX24" s="9" t="s">
        <v>146</v>
      </c>
      <c r="AY24" t="s">
        <v>21</v>
      </c>
      <c r="AZ24" s="9" t="s">
        <v>146</v>
      </c>
      <c r="BA24" t="s">
        <v>21</v>
      </c>
      <c r="BB24" s="9" t="s">
        <v>146</v>
      </c>
      <c r="BC24" t="s">
        <v>21</v>
      </c>
      <c r="BD24" s="9" t="s">
        <v>146</v>
      </c>
      <c r="BE24" t="s">
        <v>21</v>
      </c>
      <c r="BF24" s="9" t="s">
        <v>146</v>
      </c>
      <c r="BG24" t="s">
        <v>21</v>
      </c>
      <c r="BH24" s="9" t="s">
        <v>146</v>
      </c>
      <c r="BI24" t="s">
        <v>21</v>
      </c>
      <c r="BJ24" s="9" t="s">
        <v>146</v>
      </c>
      <c r="BK24" t="s">
        <v>21</v>
      </c>
      <c r="BL24" s="9" t="s">
        <v>146</v>
      </c>
      <c r="BM24" t="s">
        <v>21</v>
      </c>
      <c r="BN24" s="9" t="s">
        <v>146</v>
      </c>
      <c r="BO24" t="s">
        <v>21</v>
      </c>
      <c r="BP24" s="9" t="s">
        <v>146</v>
      </c>
      <c r="BQ24" t="s">
        <v>21</v>
      </c>
      <c r="BR24" s="9" t="s">
        <v>146</v>
      </c>
      <c r="BS24" t="s">
        <v>21</v>
      </c>
      <c r="BT24" s="9" t="s">
        <v>146</v>
      </c>
      <c r="BU24" t="s">
        <v>21</v>
      </c>
      <c r="BV24" s="9" t="s">
        <v>146</v>
      </c>
      <c r="BW24" t="s">
        <v>21</v>
      </c>
      <c r="BX24" s="9" t="s">
        <v>146</v>
      </c>
      <c r="BY24" t="s">
        <v>21</v>
      </c>
      <c r="BZ24" s="9" t="s">
        <v>146</v>
      </c>
      <c r="CA24" t="s">
        <v>21</v>
      </c>
      <c r="CB24" s="9" t="s">
        <v>146</v>
      </c>
      <c r="CC24" t="s">
        <v>21</v>
      </c>
      <c r="CD24" s="9" t="s">
        <v>146</v>
      </c>
      <c r="CE24" t="s">
        <v>21</v>
      </c>
      <c r="CF24" s="9" t="s">
        <v>146</v>
      </c>
      <c r="CG24" t="s">
        <v>21</v>
      </c>
      <c r="CH24" s="9" t="s">
        <v>146</v>
      </c>
      <c r="CI24" t="s">
        <v>21</v>
      </c>
      <c r="CJ24" s="9" t="s">
        <v>146</v>
      </c>
      <c r="CK24" t="s">
        <v>21</v>
      </c>
      <c r="CL24" s="9" t="s">
        <v>146</v>
      </c>
      <c r="CM24" t="s">
        <v>21</v>
      </c>
      <c r="CN24" s="9" t="s">
        <v>146</v>
      </c>
      <c r="CO24" t="s">
        <v>21</v>
      </c>
      <c r="CP24" s="9" t="s">
        <v>146</v>
      </c>
      <c r="CQ24" t="s">
        <v>21</v>
      </c>
      <c r="CR24" s="9" t="s">
        <v>146</v>
      </c>
      <c r="CS24" t="s">
        <v>21</v>
      </c>
      <c r="CT24" s="9" t="s">
        <v>146</v>
      </c>
      <c r="CU24" t="s">
        <v>21</v>
      </c>
      <c r="CV24" s="9" t="s">
        <v>146</v>
      </c>
      <c r="CW24" t="s">
        <v>21</v>
      </c>
      <c r="CX24" s="9" t="s">
        <v>146</v>
      </c>
      <c r="CY24" t="s">
        <v>21</v>
      </c>
      <c r="CZ24" s="9" t="s">
        <v>146</v>
      </c>
      <c r="DA24" t="s">
        <v>21</v>
      </c>
      <c r="DB24" s="9" t="s">
        <v>146</v>
      </c>
      <c r="DC24" t="s">
        <v>21</v>
      </c>
      <c r="DD24" s="9" t="s">
        <v>146</v>
      </c>
      <c r="DE24" t="s">
        <v>21</v>
      </c>
      <c r="DF24" s="9" t="s">
        <v>146</v>
      </c>
      <c r="DG24" t="s">
        <v>21</v>
      </c>
      <c r="DH24" s="9" t="s">
        <v>146</v>
      </c>
      <c r="DI24" t="s">
        <v>21</v>
      </c>
      <c r="DJ24" s="9" t="s">
        <v>146</v>
      </c>
      <c r="DK24" t="s">
        <v>21</v>
      </c>
      <c r="DL24" s="9" t="s">
        <v>146</v>
      </c>
      <c r="DM24" t="s">
        <v>21</v>
      </c>
      <c r="DN24" s="9" t="s">
        <v>146</v>
      </c>
      <c r="DO24" t="s">
        <v>21</v>
      </c>
      <c r="DP24" s="9" t="s">
        <v>146</v>
      </c>
      <c r="DQ24" t="s">
        <v>21</v>
      </c>
      <c r="DR24" s="9" t="s">
        <v>146</v>
      </c>
      <c r="DS24" t="s">
        <v>21</v>
      </c>
      <c r="DT24" s="9" t="s">
        <v>146</v>
      </c>
      <c r="DU24" t="s">
        <v>21</v>
      </c>
      <c r="DV24" s="9" t="s">
        <v>146</v>
      </c>
      <c r="DW24" t="s">
        <v>21</v>
      </c>
      <c r="DX24" s="9" t="s">
        <v>146</v>
      </c>
      <c r="DY24" t="s">
        <v>21</v>
      </c>
      <c r="DZ24" s="9" t="s">
        <v>146</v>
      </c>
      <c r="EA24" t="s">
        <v>21</v>
      </c>
      <c r="EB24" s="9" t="s">
        <v>146</v>
      </c>
      <c r="EC24" t="s">
        <v>21</v>
      </c>
      <c r="ED24" s="9" t="s">
        <v>146</v>
      </c>
      <c r="EE24" t="s">
        <v>21</v>
      </c>
      <c r="EF24" s="9" t="s">
        <v>146</v>
      </c>
      <c r="EG24" t="s">
        <v>21</v>
      </c>
      <c r="EH24" s="9" t="s">
        <v>146</v>
      </c>
      <c r="EI24" t="s">
        <v>21</v>
      </c>
      <c r="EJ24" s="9" t="s">
        <v>146</v>
      </c>
      <c r="EK24" t="s">
        <v>21</v>
      </c>
      <c r="EL24" s="9" t="s">
        <v>146</v>
      </c>
      <c r="EM24" t="s">
        <v>21</v>
      </c>
      <c r="EN24" s="9" t="s">
        <v>146</v>
      </c>
      <c r="EO24" t="s">
        <v>21</v>
      </c>
      <c r="EP24" s="9" t="s">
        <v>146</v>
      </c>
      <c r="EQ24" t="s">
        <v>21</v>
      </c>
      <c r="ER24" s="9" t="s">
        <v>146</v>
      </c>
      <c r="ES24" t="s">
        <v>21</v>
      </c>
      <c r="ET24" s="9" t="s">
        <v>146</v>
      </c>
      <c r="EU24" t="s">
        <v>21</v>
      </c>
      <c r="EV24" s="9" t="s">
        <v>146</v>
      </c>
      <c r="EW24" t="s">
        <v>21</v>
      </c>
      <c r="EX24" s="9" t="s">
        <v>146</v>
      </c>
      <c r="EY24" t="s">
        <v>21</v>
      </c>
      <c r="EZ24" s="9" t="s">
        <v>146</v>
      </c>
      <c r="FA24" t="s">
        <v>21</v>
      </c>
      <c r="FB24" s="9" t="s">
        <v>146</v>
      </c>
      <c r="FC24" t="s">
        <v>21</v>
      </c>
      <c r="FD24" s="9" t="s">
        <v>146</v>
      </c>
      <c r="FE24" t="s">
        <v>21</v>
      </c>
      <c r="FF24" s="9" t="s">
        <v>146</v>
      </c>
      <c r="FG24" t="s">
        <v>21</v>
      </c>
      <c r="FH24" s="9" t="s">
        <v>146</v>
      </c>
      <c r="FI24" t="s">
        <v>21</v>
      </c>
      <c r="FJ24" s="9" t="s">
        <v>146</v>
      </c>
      <c r="FK24" t="s">
        <v>21</v>
      </c>
      <c r="FL24" s="9" t="s">
        <v>146</v>
      </c>
      <c r="FM24" t="s">
        <v>21</v>
      </c>
      <c r="FN24" s="9" t="s">
        <v>146</v>
      </c>
      <c r="FO24" t="s">
        <v>21</v>
      </c>
      <c r="FP24" s="9" t="s">
        <v>146</v>
      </c>
      <c r="FQ24" t="s">
        <v>21</v>
      </c>
      <c r="FR24" s="9" t="s">
        <v>146</v>
      </c>
      <c r="FS24" t="s">
        <v>21</v>
      </c>
      <c r="FT24" s="9" t="s">
        <v>146</v>
      </c>
      <c r="FU24" t="s">
        <v>21</v>
      </c>
      <c r="FV24" s="9" t="s">
        <v>146</v>
      </c>
      <c r="FW24" t="s">
        <v>21</v>
      </c>
      <c r="FX24" s="9" t="s">
        <v>146</v>
      </c>
      <c r="FY24" t="s">
        <v>21</v>
      </c>
      <c r="FZ24" s="9" t="s">
        <v>146</v>
      </c>
      <c r="GA24" t="s">
        <v>21</v>
      </c>
      <c r="GB24" s="9" t="s">
        <v>146</v>
      </c>
      <c r="GC24" t="s">
        <v>21</v>
      </c>
      <c r="GD24" s="9" t="s">
        <v>146</v>
      </c>
      <c r="GE24" t="s">
        <v>21</v>
      </c>
      <c r="GF24" s="9" t="s">
        <v>146</v>
      </c>
      <c r="GG24" t="s">
        <v>21</v>
      </c>
      <c r="GH24" s="9" t="s">
        <v>146</v>
      </c>
      <c r="GI24" t="s">
        <v>21</v>
      </c>
      <c r="GJ24" s="9" t="s">
        <v>146</v>
      </c>
      <c r="GK24" t="s">
        <v>21</v>
      </c>
      <c r="GL24" s="9" t="s">
        <v>146</v>
      </c>
      <c r="GM24" t="s">
        <v>21</v>
      </c>
      <c r="GN24" s="9" t="s">
        <v>146</v>
      </c>
      <c r="GO24" t="s">
        <v>21</v>
      </c>
      <c r="GP24" s="9" t="s">
        <v>146</v>
      </c>
      <c r="GQ24" t="s">
        <v>21</v>
      </c>
      <c r="GR24" s="9" t="s">
        <v>146</v>
      </c>
      <c r="GS24" t="s">
        <v>21</v>
      </c>
      <c r="GT24" s="9" t="s">
        <v>146</v>
      </c>
      <c r="GU24" t="s">
        <v>21</v>
      </c>
      <c r="GV24" s="9" t="s">
        <v>146</v>
      </c>
      <c r="GW24" t="s">
        <v>21</v>
      </c>
      <c r="GX24" s="9" t="s">
        <v>146</v>
      </c>
      <c r="GY24" t="s">
        <v>21</v>
      </c>
      <c r="GZ24" s="9" t="s">
        <v>146</v>
      </c>
      <c r="HA24" t="s">
        <v>21</v>
      </c>
      <c r="HB24" s="9" t="s">
        <v>146</v>
      </c>
      <c r="HC24" t="s">
        <v>21</v>
      </c>
      <c r="HD24" s="9" t="s">
        <v>146</v>
      </c>
      <c r="HE24" t="s">
        <v>21</v>
      </c>
      <c r="HF24" s="9" t="s">
        <v>146</v>
      </c>
      <c r="HG24" t="s">
        <v>21</v>
      </c>
      <c r="HH24" s="9" t="s">
        <v>146</v>
      </c>
      <c r="HI24" t="s">
        <v>21</v>
      </c>
      <c r="HJ24" s="9" t="s">
        <v>146</v>
      </c>
      <c r="HK24" t="s">
        <v>21</v>
      </c>
      <c r="HL24" s="9" t="s">
        <v>146</v>
      </c>
      <c r="HM24" t="s">
        <v>21</v>
      </c>
      <c r="HN24" s="9" t="s">
        <v>146</v>
      </c>
      <c r="HO24" t="s">
        <v>21</v>
      </c>
      <c r="HP24" s="9" t="s">
        <v>146</v>
      </c>
      <c r="HQ24" t="s">
        <v>21</v>
      </c>
      <c r="HR24" s="9" t="s">
        <v>146</v>
      </c>
      <c r="HS24" t="s">
        <v>21</v>
      </c>
      <c r="HT24" s="9" t="s">
        <v>146</v>
      </c>
      <c r="HU24" t="s">
        <v>21</v>
      </c>
      <c r="HV24" s="9" t="s">
        <v>146</v>
      </c>
      <c r="HW24" t="s">
        <v>21</v>
      </c>
      <c r="HX24" s="9" t="s">
        <v>146</v>
      </c>
      <c r="HY24" t="s">
        <v>21</v>
      </c>
      <c r="HZ24" s="9" t="s">
        <v>146</v>
      </c>
      <c r="IA24" t="s">
        <v>21</v>
      </c>
      <c r="IB24" s="9" t="s">
        <v>146</v>
      </c>
      <c r="IC24" t="s">
        <v>21</v>
      </c>
      <c r="ID24" s="9" t="s">
        <v>146</v>
      </c>
      <c r="IE24" t="s">
        <v>21</v>
      </c>
      <c r="IF24" s="9" t="s">
        <v>146</v>
      </c>
      <c r="IG24" t="s">
        <v>21</v>
      </c>
      <c r="IH24" s="9" t="s">
        <v>146</v>
      </c>
      <c r="II24" t="s">
        <v>21</v>
      </c>
      <c r="IJ24" s="9" t="s">
        <v>146</v>
      </c>
      <c r="IK24" t="s">
        <v>21</v>
      </c>
      <c r="IL24" s="9" t="s">
        <v>146</v>
      </c>
      <c r="IM24" t="s">
        <v>21</v>
      </c>
      <c r="IN24" s="9" t="s">
        <v>146</v>
      </c>
      <c r="IO24" t="s">
        <v>21</v>
      </c>
      <c r="IP24" s="9" t="s">
        <v>146</v>
      </c>
      <c r="IQ24" t="s">
        <v>21</v>
      </c>
      <c r="IR24" s="9" t="s">
        <v>146</v>
      </c>
      <c r="IS24" t="s">
        <v>21</v>
      </c>
      <c r="IT24" s="9" t="s">
        <v>146</v>
      </c>
      <c r="IU24" t="s">
        <v>21</v>
      </c>
      <c r="IV24" s="9" t="s">
        <v>146</v>
      </c>
    </row>
    <row r="26" spans="1:256" x14ac:dyDescent="0.2">
      <c r="A26" t="s">
        <v>27</v>
      </c>
      <c r="B26" s="9" t="s">
        <v>159</v>
      </c>
      <c r="C26" t="s">
        <v>27</v>
      </c>
      <c r="D26" s="9" t="s">
        <v>147</v>
      </c>
      <c r="E26" t="s">
        <v>27</v>
      </c>
      <c r="F26" s="9" t="s">
        <v>147</v>
      </c>
      <c r="G26" t="s">
        <v>27</v>
      </c>
      <c r="H26" s="9" t="s">
        <v>147</v>
      </c>
      <c r="I26" t="s">
        <v>27</v>
      </c>
      <c r="J26" s="9" t="s">
        <v>147</v>
      </c>
      <c r="K26" t="s">
        <v>27</v>
      </c>
      <c r="L26" s="9" t="s">
        <v>147</v>
      </c>
      <c r="M26" t="s">
        <v>27</v>
      </c>
      <c r="N26" s="9" t="s">
        <v>147</v>
      </c>
      <c r="O26" t="s">
        <v>27</v>
      </c>
      <c r="P26" s="9" t="s">
        <v>147</v>
      </c>
      <c r="Q26" t="s">
        <v>27</v>
      </c>
      <c r="R26" s="9" t="s">
        <v>147</v>
      </c>
      <c r="S26" t="s">
        <v>27</v>
      </c>
      <c r="T26" s="9" t="s">
        <v>147</v>
      </c>
      <c r="U26" t="s">
        <v>27</v>
      </c>
      <c r="V26" s="9" t="s">
        <v>147</v>
      </c>
      <c r="W26" t="s">
        <v>27</v>
      </c>
      <c r="X26" s="9" t="s">
        <v>147</v>
      </c>
      <c r="Y26" t="s">
        <v>27</v>
      </c>
      <c r="Z26" s="9" t="s">
        <v>147</v>
      </c>
      <c r="AA26" t="s">
        <v>27</v>
      </c>
      <c r="AB26" s="9" t="s">
        <v>147</v>
      </c>
      <c r="AC26" t="s">
        <v>27</v>
      </c>
      <c r="AD26" s="9" t="s">
        <v>147</v>
      </c>
      <c r="AE26" t="s">
        <v>27</v>
      </c>
      <c r="AF26" s="9" t="s">
        <v>147</v>
      </c>
      <c r="AG26" t="s">
        <v>27</v>
      </c>
      <c r="AH26" s="9" t="s">
        <v>147</v>
      </c>
      <c r="AI26" t="s">
        <v>27</v>
      </c>
      <c r="AJ26" s="9" t="s">
        <v>147</v>
      </c>
      <c r="AK26" t="s">
        <v>27</v>
      </c>
      <c r="AL26" s="9" t="s">
        <v>147</v>
      </c>
      <c r="AM26" t="s">
        <v>27</v>
      </c>
      <c r="AN26" s="9" t="s">
        <v>147</v>
      </c>
      <c r="AO26" t="s">
        <v>27</v>
      </c>
      <c r="AP26" s="9" t="s">
        <v>147</v>
      </c>
      <c r="AQ26" t="s">
        <v>27</v>
      </c>
      <c r="AR26" s="9" t="s">
        <v>147</v>
      </c>
      <c r="AS26" t="s">
        <v>27</v>
      </c>
      <c r="AT26" s="9" t="s">
        <v>147</v>
      </c>
      <c r="AU26" t="s">
        <v>27</v>
      </c>
      <c r="AV26" s="9" t="s">
        <v>147</v>
      </c>
      <c r="AW26" t="s">
        <v>27</v>
      </c>
      <c r="AX26" s="9" t="s">
        <v>147</v>
      </c>
      <c r="AY26" t="s">
        <v>27</v>
      </c>
      <c r="AZ26" s="9" t="s">
        <v>147</v>
      </c>
      <c r="BA26" t="s">
        <v>27</v>
      </c>
      <c r="BB26" s="9" t="s">
        <v>147</v>
      </c>
      <c r="BC26" t="s">
        <v>27</v>
      </c>
      <c r="BD26" s="9" t="s">
        <v>147</v>
      </c>
      <c r="BE26" t="s">
        <v>27</v>
      </c>
      <c r="BF26" s="9" t="s">
        <v>147</v>
      </c>
      <c r="BG26" t="s">
        <v>27</v>
      </c>
      <c r="BH26" s="9" t="s">
        <v>147</v>
      </c>
      <c r="BI26" t="s">
        <v>27</v>
      </c>
      <c r="BJ26" s="9" t="s">
        <v>147</v>
      </c>
      <c r="BK26" t="s">
        <v>27</v>
      </c>
      <c r="BL26" s="9" t="s">
        <v>147</v>
      </c>
      <c r="BM26" t="s">
        <v>27</v>
      </c>
      <c r="BN26" s="9" t="s">
        <v>147</v>
      </c>
      <c r="BO26" t="s">
        <v>27</v>
      </c>
      <c r="BP26" s="9" t="s">
        <v>147</v>
      </c>
      <c r="BQ26" t="s">
        <v>27</v>
      </c>
      <c r="BR26" s="9" t="s">
        <v>147</v>
      </c>
      <c r="BS26" t="s">
        <v>27</v>
      </c>
      <c r="BT26" s="9" t="s">
        <v>147</v>
      </c>
      <c r="BU26" t="s">
        <v>27</v>
      </c>
      <c r="BV26" s="9" t="s">
        <v>147</v>
      </c>
      <c r="BW26" t="s">
        <v>27</v>
      </c>
      <c r="BX26" s="9" t="s">
        <v>147</v>
      </c>
      <c r="BY26" t="s">
        <v>27</v>
      </c>
      <c r="BZ26" s="9" t="s">
        <v>147</v>
      </c>
      <c r="CA26" t="s">
        <v>27</v>
      </c>
      <c r="CB26" s="9" t="s">
        <v>147</v>
      </c>
      <c r="CC26" t="s">
        <v>27</v>
      </c>
      <c r="CD26" s="9" t="s">
        <v>147</v>
      </c>
      <c r="CE26" t="s">
        <v>27</v>
      </c>
      <c r="CF26" s="9" t="s">
        <v>147</v>
      </c>
      <c r="CG26" t="s">
        <v>27</v>
      </c>
      <c r="CH26" s="9" t="s">
        <v>147</v>
      </c>
      <c r="CI26" t="s">
        <v>27</v>
      </c>
      <c r="CJ26" s="9" t="s">
        <v>147</v>
      </c>
      <c r="CK26" t="s">
        <v>27</v>
      </c>
      <c r="CL26" s="9" t="s">
        <v>147</v>
      </c>
      <c r="CM26" t="s">
        <v>27</v>
      </c>
      <c r="CN26" s="9" t="s">
        <v>147</v>
      </c>
      <c r="CO26" t="s">
        <v>27</v>
      </c>
      <c r="CP26" s="9" t="s">
        <v>147</v>
      </c>
      <c r="CQ26" t="s">
        <v>27</v>
      </c>
      <c r="CR26" s="9" t="s">
        <v>147</v>
      </c>
      <c r="CS26" t="s">
        <v>27</v>
      </c>
      <c r="CT26" s="9" t="s">
        <v>147</v>
      </c>
      <c r="CU26" t="s">
        <v>27</v>
      </c>
      <c r="CV26" s="9" t="s">
        <v>147</v>
      </c>
      <c r="CW26" t="s">
        <v>27</v>
      </c>
      <c r="CX26" s="9" t="s">
        <v>147</v>
      </c>
      <c r="CY26" t="s">
        <v>27</v>
      </c>
      <c r="CZ26" s="9" t="s">
        <v>147</v>
      </c>
      <c r="DA26" t="s">
        <v>27</v>
      </c>
      <c r="DB26" s="9" t="s">
        <v>147</v>
      </c>
      <c r="DC26" t="s">
        <v>27</v>
      </c>
      <c r="DD26" s="9" t="s">
        <v>147</v>
      </c>
      <c r="DE26" t="s">
        <v>27</v>
      </c>
      <c r="DF26" s="9" t="s">
        <v>147</v>
      </c>
      <c r="DG26" t="s">
        <v>27</v>
      </c>
      <c r="DH26" s="9" t="s">
        <v>147</v>
      </c>
      <c r="DI26" t="s">
        <v>27</v>
      </c>
      <c r="DJ26" s="9" t="s">
        <v>147</v>
      </c>
      <c r="DK26" t="s">
        <v>27</v>
      </c>
      <c r="DL26" s="9" t="s">
        <v>147</v>
      </c>
      <c r="DM26" t="s">
        <v>27</v>
      </c>
      <c r="DN26" s="9" t="s">
        <v>147</v>
      </c>
      <c r="DO26" t="s">
        <v>27</v>
      </c>
      <c r="DP26" s="9" t="s">
        <v>147</v>
      </c>
      <c r="DQ26" t="s">
        <v>27</v>
      </c>
      <c r="DR26" s="9" t="s">
        <v>147</v>
      </c>
      <c r="DS26" t="s">
        <v>27</v>
      </c>
      <c r="DT26" s="9" t="s">
        <v>147</v>
      </c>
      <c r="DU26" t="s">
        <v>27</v>
      </c>
      <c r="DV26" s="9" t="s">
        <v>147</v>
      </c>
      <c r="DW26" t="s">
        <v>27</v>
      </c>
      <c r="DX26" s="9" t="s">
        <v>147</v>
      </c>
      <c r="DY26" t="s">
        <v>27</v>
      </c>
      <c r="DZ26" s="9" t="s">
        <v>147</v>
      </c>
      <c r="EA26" t="s">
        <v>27</v>
      </c>
      <c r="EB26" s="9" t="s">
        <v>147</v>
      </c>
      <c r="EC26" t="s">
        <v>27</v>
      </c>
      <c r="ED26" s="9" t="s">
        <v>147</v>
      </c>
      <c r="EE26" t="s">
        <v>27</v>
      </c>
      <c r="EF26" s="9" t="s">
        <v>147</v>
      </c>
      <c r="EG26" t="s">
        <v>27</v>
      </c>
      <c r="EH26" s="9" t="s">
        <v>147</v>
      </c>
      <c r="EI26" t="s">
        <v>27</v>
      </c>
      <c r="EJ26" s="9" t="s">
        <v>147</v>
      </c>
      <c r="EK26" t="s">
        <v>27</v>
      </c>
      <c r="EL26" s="9" t="s">
        <v>147</v>
      </c>
      <c r="EM26" t="s">
        <v>27</v>
      </c>
      <c r="EN26" s="9" t="s">
        <v>147</v>
      </c>
      <c r="EO26" t="s">
        <v>27</v>
      </c>
      <c r="EP26" s="9" t="s">
        <v>147</v>
      </c>
      <c r="EQ26" t="s">
        <v>27</v>
      </c>
      <c r="ER26" s="9" t="s">
        <v>147</v>
      </c>
      <c r="ES26" t="s">
        <v>27</v>
      </c>
      <c r="ET26" s="9" t="s">
        <v>147</v>
      </c>
      <c r="EU26" t="s">
        <v>27</v>
      </c>
      <c r="EV26" s="9" t="s">
        <v>147</v>
      </c>
      <c r="EW26" t="s">
        <v>27</v>
      </c>
      <c r="EX26" s="9" t="s">
        <v>147</v>
      </c>
      <c r="EY26" t="s">
        <v>27</v>
      </c>
      <c r="EZ26" s="9" t="s">
        <v>147</v>
      </c>
      <c r="FA26" t="s">
        <v>27</v>
      </c>
      <c r="FB26" s="9" t="s">
        <v>147</v>
      </c>
      <c r="FC26" t="s">
        <v>27</v>
      </c>
      <c r="FD26" s="9" t="s">
        <v>147</v>
      </c>
      <c r="FE26" t="s">
        <v>27</v>
      </c>
      <c r="FF26" s="9" t="s">
        <v>147</v>
      </c>
      <c r="FG26" t="s">
        <v>27</v>
      </c>
      <c r="FH26" s="9" t="s">
        <v>147</v>
      </c>
      <c r="FI26" t="s">
        <v>27</v>
      </c>
      <c r="FJ26" s="9" t="s">
        <v>147</v>
      </c>
      <c r="FK26" t="s">
        <v>27</v>
      </c>
      <c r="FL26" s="9" t="s">
        <v>147</v>
      </c>
      <c r="FM26" t="s">
        <v>27</v>
      </c>
      <c r="FN26" s="9" t="s">
        <v>147</v>
      </c>
      <c r="FO26" t="s">
        <v>27</v>
      </c>
      <c r="FP26" s="9" t="s">
        <v>147</v>
      </c>
      <c r="FQ26" t="s">
        <v>27</v>
      </c>
      <c r="FR26" s="9" t="s">
        <v>147</v>
      </c>
      <c r="FS26" t="s">
        <v>27</v>
      </c>
      <c r="FT26" s="9" t="s">
        <v>147</v>
      </c>
      <c r="FU26" t="s">
        <v>27</v>
      </c>
      <c r="FV26" s="9" t="s">
        <v>147</v>
      </c>
      <c r="FW26" t="s">
        <v>27</v>
      </c>
      <c r="FX26" s="9" t="s">
        <v>147</v>
      </c>
      <c r="FY26" t="s">
        <v>27</v>
      </c>
      <c r="FZ26" s="9" t="s">
        <v>147</v>
      </c>
      <c r="GA26" t="s">
        <v>27</v>
      </c>
      <c r="GB26" s="9" t="s">
        <v>147</v>
      </c>
      <c r="GC26" t="s">
        <v>27</v>
      </c>
      <c r="GD26" s="9" t="s">
        <v>147</v>
      </c>
      <c r="GE26" t="s">
        <v>27</v>
      </c>
      <c r="GF26" s="9" t="s">
        <v>147</v>
      </c>
      <c r="GG26" t="s">
        <v>27</v>
      </c>
      <c r="GH26" s="9" t="s">
        <v>147</v>
      </c>
      <c r="GI26" t="s">
        <v>27</v>
      </c>
      <c r="GJ26" s="9" t="s">
        <v>147</v>
      </c>
      <c r="GK26" t="s">
        <v>27</v>
      </c>
      <c r="GL26" s="9" t="s">
        <v>147</v>
      </c>
      <c r="GM26" t="s">
        <v>27</v>
      </c>
      <c r="GN26" s="9" t="s">
        <v>147</v>
      </c>
      <c r="GO26" t="s">
        <v>27</v>
      </c>
      <c r="GP26" s="9" t="s">
        <v>147</v>
      </c>
      <c r="GQ26" t="s">
        <v>27</v>
      </c>
      <c r="GR26" s="9" t="s">
        <v>147</v>
      </c>
      <c r="GS26" t="s">
        <v>27</v>
      </c>
      <c r="GT26" s="9" t="s">
        <v>147</v>
      </c>
      <c r="GU26" t="s">
        <v>27</v>
      </c>
      <c r="GV26" s="9" t="s">
        <v>147</v>
      </c>
      <c r="GW26" t="s">
        <v>27</v>
      </c>
      <c r="GX26" s="9" t="s">
        <v>147</v>
      </c>
      <c r="GY26" t="s">
        <v>27</v>
      </c>
      <c r="GZ26" s="9" t="s">
        <v>147</v>
      </c>
      <c r="HA26" t="s">
        <v>27</v>
      </c>
      <c r="HB26" s="9" t="s">
        <v>147</v>
      </c>
      <c r="HC26" t="s">
        <v>27</v>
      </c>
      <c r="HD26" s="9" t="s">
        <v>147</v>
      </c>
      <c r="HE26" t="s">
        <v>27</v>
      </c>
      <c r="HF26" s="9" t="s">
        <v>147</v>
      </c>
      <c r="HG26" t="s">
        <v>27</v>
      </c>
      <c r="HH26" s="9" t="s">
        <v>147</v>
      </c>
      <c r="HI26" t="s">
        <v>27</v>
      </c>
      <c r="HJ26" s="9" t="s">
        <v>147</v>
      </c>
      <c r="HK26" t="s">
        <v>27</v>
      </c>
      <c r="HL26" s="9" t="s">
        <v>147</v>
      </c>
      <c r="HM26" t="s">
        <v>27</v>
      </c>
      <c r="HN26" s="9" t="s">
        <v>147</v>
      </c>
      <c r="HO26" t="s">
        <v>27</v>
      </c>
      <c r="HP26" s="9" t="s">
        <v>147</v>
      </c>
      <c r="HQ26" t="s">
        <v>27</v>
      </c>
      <c r="HR26" s="9" t="s">
        <v>147</v>
      </c>
      <c r="HS26" t="s">
        <v>27</v>
      </c>
      <c r="HT26" s="9" t="s">
        <v>147</v>
      </c>
      <c r="HU26" t="s">
        <v>27</v>
      </c>
      <c r="HV26" s="9" t="s">
        <v>147</v>
      </c>
      <c r="HW26" t="s">
        <v>27</v>
      </c>
      <c r="HX26" s="9" t="s">
        <v>147</v>
      </c>
      <c r="HY26" t="s">
        <v>27</v>
      </c>
      <c r="HZ26" s="9" t="s">
        <v>147</v>
      </c>
      <c r="IA26" t="s">
        <v>27</v>
      </c>
      <c r="IB26" s="9" t="s">
        <v>147</v>
      </c>
      <c r="IC26" t="s">
        <v>27</v>
      </c>
      <c r="ID26" s="9" t="s">
        <v>147</v>
      </c>
      <c r="IE26" t="s">
        <v>27</v>
      </c>
      <c r="IF26" s="9" t="s">
        <v>147</v>
      </c>
      <c r="IG26" t="s">
        <v>27</v>
      </c>
      <c r="IH26" s="9" t="s">
        <v>147</v>
      </c>
      <c r="II26" t="s">
        <v>27</v>
      </c>
      <c r="IJ26" s="9" t="s">
        <v>147</v>
      </c>
      <c r="IK26" t="s">
        <v>27</v>
      </c>
      <c r="IL26" s="9" t="s">
        <v>147</v>
      </c>
      <c r="IM26" t="s">
        <v>27</v>
      </c>
      <c r="IN26" s="9" t="s">
        <v>147</v>
      </c>
      <c r="IO26" t="s">
        <v>27</v>
      </c>
      <c r="IP26" s="9" t="s">
        <v>147</v>
      </c>
      <c r="IQ26" t="s">
        <v>27</v>
      </c>
      <c r="IR26" s="9" t="s">
        <v>147</v>
      </c>
      <c r="IS26" t="s">
        <v>27</v>
      </c>
      <c r="IT26" s="9" t="s">
        <v>147</v>
      </c>
      <c r="IU26" t="s">
        <v>27</v>
      </c>
      <c r="IV26" s="9" t="s">
        <v>147</v>
      </c>
    </row>
    <row r="28" spans="1:256" x14ac:dyDescent="0.2">
      <c r="A28" t="s">
        <v>102</v>
      </c>
      <c r="B28" s="9" t="s">
        <v>160</v>
      </c>
      <c r="C28" t="s">
        <v>21</v>
      </c>
      <c r="D28" s="9" t="s">
        <v>146</v>
      </c>
      <c r="E28" t="s">
        <v>21</v>
      </c>
      <c r="F28" s="9" t="s">
        <v>146</v>
      </c>
      <c r="G28" t="s">
        <v>21</v>
      </c>
      <c r="H28" s="9" t="s">
        <v>146</v>
      </c>
      <c r="I28" t="s">
        <v>21</v>
      </c>
      <c r="J28" s="9" t="s">
        <v>146</v>
      </c>
      <c r="K28" t="s">
        <v>21</v>
      </c>
      <c r="L28" s="9" t="s">
        <v>146</v>
      </c>
      <c r="M28" t="s">
        <v>21</v>
      </c>
      <c r="N28" s="9" t="s">
        <v>146</v>
      </c>
      <c r="O28" t="s">
        <v>21</v>
      </c>
      <c r="P28" s="9" t="s">
        <v>146</v>
      </c>
      <c r="Q28" t="s">
        <v>21</v>
      </c>
      <c r="R28" s="9" t="s">
        <v>146</v>
      </c>
      <c r="S28" t="s">
        <v>21</v>
      </c>
      <c r="T28" s="9" t="s">
        <v>146</v>
      </c>
      <c r="U28" t="s">
        <v>21</v>
      </c>
      <c r="V28" s="9" t="s">
        <v>146</v>
      </c>
      <c r="W28" t="s">
        <v>21</v>
      </c>
      <c r="X28" s="9" t="s">
        <v>146</v>
      </c>
      <c r="Y28" t="s">
        <v>21</v>
      </c>
      <c r="Z28" s="9" t="s">
        <v>146</v>
      </c>
      <c r="AA28" t="s">
        <v>21</v>
      </c>
      <c r="AB28" s="9" t="s">
        <v>146</v>
      </c>
      <c r="AC28" t="s">
        <v>21</v>
      </c>
      <c r="AD28" s="9" t="s">
        <v>146</v>
      </c>
      <c r="AE28" t="s">
        <v>21</v>
      </c>
      <c r="AF28" s="9" t="s">
        <v>146</v>
      </c>
      <c r="AG28" t="s">
        <v>21</v>
      </c>
      <c r="AH28" s="9" t="s">
        <v>146</v>
      </c>
      <c r="AI28" t="s">
        <v>21</v>
      </c>
      <c r="AJ28" s="9" t="s">
        <v>146</v>
      </c>
      <c r="AK28" t="s">
        <v>21</v>
      </c>
      <c r="AL28" s="9" t="s">
        <v>146</v>
      </c>
      <c r="AM28" t="s">
        <v>21</v>
      </c>
      <c r="AN28" s="9" t="s">
        <v>146</v>
      </c>
      <c r="AO28" t="s">
        <v>21</v>
      </c>
      <c r="AP28" s="9" t="s">
        <v>146</v>
      </c>
      <c r="AQ28" t="s">
        <v>21</v>
      </c>
      <c r="AR28" s="9" t="s">
        <v>146</v>
      </c>
      <c r="AS28" t="s">
        <v>21</v>
      </c>
      <c r="AT28" s="9" t="s">
        <v>146</v>
      </c>
      <c r="AU28" t="s">
        <v>21</v>
      </c>
      <c r="AV28" s="9" t="s">
        <v>146</v>
      </c>
      <c r="AW28" t="s">
        <v>21</v>
      </c>
      <c r="AX28" s="9" t="s">
        <v>146</v>
      </c>
      <c r="AY28" t="s">
        <v>21</v>
      </c>
      <c r="AZ28" s="9" t="s">
        <v>146</v>
      </c>
      <c r="BA28" t="s">
        <v>21</v>
      </c>
      <c r="BB28" s="9" t="s">
        <v>146</v>
      </c>
      <c r="BC28" t="s">
        <v>21</v>
      </c>
      <c r="BD28" s="9" t="s">
        <v>146</v>
      </c>
      <c r="BE28" t="s">
        <v>21</v>
      </c>
      <c r="BF28" s="9" t="s">
        <v>146</v>
      </c>
      <c r="BG28" t="s">
        <v>21</v>
      </c>
      <c r="BH28" s="9" t="s">
        <v>146</v>
      </c>
      <c r="BI28" t="s">
        <v>21</v>
      </c>
      <c r="BJ28" s="9" t="s">
        <v>146</v>
      </c>
      <c r="BK28" t="s">
        <v>21</v>
      </c>
      <c r="BL28" s="9" t="s">
        <v>146</v>
      </c>
      <c r="BM28" t="s">
        <v>21</v>
      </c>
      <c r="BN28" s="9" t="s">
        <v>146</v>
      </c>
      <c r="BO28" t="s">
        <v>21</v>
      </c>
      <c r="BP28" s="9" t="s">
        <v>146</v>
      </c>
      <c r="BQ28" t="s">
        <v>21</v>
      </c>
      <c r="BR28" s="9" t="s">
        <v>146</v>
      </c>
      <c r="BS28" t="s">
        <v>21</v>
      </c>
      <c r="BT28" s="9" t="s">
        <v>146</v>
      </c>
      <c r="BU28" t="s">
        <v>21</v>
      </c>
      <c r="BV28" s="9" t="s">
        <v>146</v>
      </c>
      <c r="BW28" t="s">
        <v>21</v>
      </c>
      <c r="BX28" s="9" t="s">
        <v>146</v>
      </c>
      <c r="BY28" t="s">
        <v>21</v>
      </c>
      <c r="BZ28" s="9" t="s">
        <v>146</v>
      </c>
      <c r="CA28" t="s">
        <v>21</v>
      </c>
      <c r="CB28" s="9" t="s">
        <v>146</v>
      </c>
      <c r="CC28" t="s">
        <v>21</v>
      </c>
      <c r="CD28" s="9" t="s">
        <v>146</v>
      </c>
      <c r="CE28" t="s">
        <v>21</v>
      </c>
      <c r="CF28" s="9" t="s">
        <v>146</v>
      </c>
      <c r="CG28" t="s">
        <v>21</v>
      </c>
      <c r="CH28" s="9" t="s">
        <v>146</v>
      </c>
      <c r="CI28" t="s">
        <v>21</v>
      </c>
      <c r="CJ28" s="9" t="s">
        <v>146</v>
      </c>
      <c r="CK28" t="s">
        <v>21</v>
      </c>
      <c r="CL28" s="9" t="s">
        <v>146</v>
      </c>
      <c r="CM28" t="s">
        <v>21</v>
      </c>
      <c r="CN28" s="9" t="s">
        <v>146</v>
      </c>
      <c r="CO28" t="s">
        <v>21</v>
      </c>
      <c r="CP28" s="9" t="s">
        <v>146</v>
      </c>
      <c r="CQ28" t="s">
        <v>21</v>
      </c>
      <c r="CR28" s="9" t="s">
        <v>146</v>
      </c>
      <c r="CS28" t="s">
        <v>21</v>
      </c>
      <c r="CT28" s="9" t="s">
        <v>146</v>
      </c>
      <c r="CU28" t="s">
        <v>21</v>
      </c>
      <c r="CV28" s="9" t="s">
        <v>146</v>
      </c>
      <c r="CW28" t="s">
        <v>21</v>
      </c>
      <c r="CX28" s="9" t="s">
        <v>146</v>
      </c>
      <c r="CY28" t="s">
        <v>21</v>
      </c>
      <c r="CZ28" s="9" t="s">
        <v>146</v>
      </c>
      <c r="DA28" t="s">
        <v>21</v>
      </c>
      <c r="DB28" s="9" t="s">
        <v>146</v>
      </c>
      <c r="DC28" t="s">
        <v>21</v>
      </c>
      <c r="DD28" s="9" t="s">
        <v>146</v>
      </c>
      <c r="DE28" t="s">
        <v>21</v>
      </c>
      <c r="DF28" s="9" t="s">
        <v>146</v>
      </c>
      <c r="DG28" t="s">
        <v>21</v>
      </c>
      <c r="DH28" s="9" t="s">
        <v>146</v>
      </c>
      <c r="DI28" t="s">
        <v>21</v>
      </c>
      <c r="DJ28" s="9" t="s">
        <v>146</v>
      </c>
      <c r="DK28" t="s">
        <v>21</v>
      </c>
      <c r="DL28" s="9" t="s">
        <v>146</v>
      </c>
      <c r="DM28" t="s">
        <v>21</v>
      </c>
      <c r="DN28" s="9" t="s">
        <v>146</v>
      </c>
      <c r="DO28" t="s">
        <v>21</v>
      </c>
      <c r="DP28" s="9" t="s">
        <v>146</v>
      </c>
      <c r="DQ28" t="s">
        <v>21</v>
      </c>
      <c r="DR28" s="9" t="s">
        <v>146</v>
      </c>
      <c r="DS28" t="s">
        <v>21</v>
      </c>
      <c r="DT28" s="9" t="s">
        <v>146</v>
      </c>
      <c r="DU28" t="s">
        <v>21</v>
      </c>
      <c r="DV28" s="9" t="s">
        <v>146</v>
      </c>
      <c r="DW28" t="s">
        <v>21</v>
      </c>
      <c r="DX28" s="9" t="s">
        <v>146</v>
      </c>
      <c r="DY28" t="s">
        <v>21</v>
      </c>
      <c r="DZ28" s="9" t="s">
        <v>146</v>
      </c>
      <c r="EA28" t="s">
        <v>21</v>
      </c>
      <c r="EB28" s="9" t="s">
        <v>146</v>
      </c>
      <c r="EC28" t="s">
        <v>21</v>
      </c>
      <c r="ED28" s="9" t="s">
        <v>146</v>
      </c>
      <c r="EE28" t="s">
        <v>21</v>
      </c>
      <c r="EF28" s="9" t="s">
        <v>146</v>
      </c>
      <c r="EG28" t="s">
        <v>21</v>
      </c>
      <c r="EH28" s="9" t="s">
        <v>146</v>
      </c>
      <c r="EI28" t="s">
        <v>21</v>
      </c>
      <c r="EJ28" s="9" t="s">
        <v>146</v>
      </c>
      <c r="EK28" t="s">
        <v>21</v>
      </c>
      <c r="EL28" s="9" t="s">
        <v>146</v>
      </c>
      <c r="EM28" t="s">
        <v>21</v>
      </c>
      <c r="EN28" s="9" t="s">
        <v>146</v>
      </c>
      <c r="EO28" t="s">
        <v>21</v>
      </c>
      <c r="EP28" s="9" t="s">
        <v>146</v>
      </c>
      <c r="EQ28" t="s">
        <v>21</v>
      </c>
      <c r="ER28" s="9" t="s">
        <v>146</v>
      </c>
      <c r="ES28" t="s">
        <v>21</v>
      </c>
      <c r="ET28" s="9" t="s">
        <v>146</v>
      </c>
      <c r="EU28" t="s">
        <v>21</v>
      </c>
      <c r="EV28" s="9" t="s">
        <v>146</v>
      </c>
      <c r="EW28" t="s">
        <v>21</v>
      </c>
      <c r="EX28" s="9" t="s">
        <v>146</v>
      </c>
      <c r="EY28" t="s">
        <v>21</v>
      </c>
      <c r="EZ28" s="9" t="s">
        <v>146</v>
      </c>
      <c r="FA28" t="s">
        <v>21</v>
      </c>
      <c r="FB28" s="9" t="s">
        <v>146</v>
      </c>
      <c r="FC28" t="s">
        <v>21</v>
      </c>
      <c r="FD28" s="9" t="s">
        <v>146</v>
      </c>
      <c r="FE28" t="s">
        <v>21</v>
      </c>
      <c r="FF28" s="9" t="s">
        <v>146</v>
      </c>
      <c r="FG28" t="s">
        <v>21</v>
      </c>
      <c r="FH28" s="9" t="s">
        <v>146</v>
      </c>
      <c r="FI28" t="s">
        <v>21</v>
      </c>
      <c r="FJ28" s="9" t="s">
        <v>146</v>
      </c>
      <c r="FK28" t="s">
        <v>21</v>
      </c>
      <c r="FL28" s="9" t="s">
        <v>146</v>
      </c>
      <c r="FM28" t="s">
        <v>21</v>
      </c>
      <c r="FN28" s="9" t="s">
        <v>146</v>
      </c>
      <c r="FO28" t="s">
        <v>21</v>
      </c>
      <c r="FP28" s="9" t="s">
        <v>146</v>
      </c>
      <c r="FQ28" t="s">
        <v>21</v>
      </c>
      <c r="FR28" s="9" t="s">
        <v>146</v>
      </c>
      <c r="FS28" t="s">
        <v>21</v>
      </c>
      <c r="FT28" s="9" t="s">
        <v>146</v>
      </c>
      <c r="FU28" t="s">
        <v>21</v>
      </c>
      <c r="FV28" s="9" t="s">
        <v>146</v>
      </c>
      <c r="FW28" t="s">
        <v>21</v>
      </c>
      <c r="FX28" s="9" t="s">
        <v>146</v>
      </c>
      <c r="FY28" t="s">
        <v>21</v>
      </c>
      <c r="FZ28" s="9" t="s">
        <v>146</v>
      </c>
      <c r="GA28" t="s">
        <v>21</v>
      </c>
      <c r="GB28" s="9" t="s">
        <v>146</v>
      </c>
      <c r="GC28" t="s">
        <v>21</v>
      </c>
      <c r="GD28" s="9" t="s">
        <v>146</v>
      </c>
      <c r="GE28" t="s">
        <v>21</v>
      </c>
      <c r="GF28" s="9" t="s">
        <v>146</v>
      </c>
      <c r="GG28" t="s">
        <v>21</v>
      </c>
      <c r="GH28" s="9" t="s">
        <v>146</v>
      </c>
      <c r="GI28" t="s">
        <v>21</v>
      </c>
      <c r="GJ28" s="9" t="s">
        <v>146</v>
      </c>
      <c r="GK28" t="s">
        <v>21</v>
      </c>
      <c r="GL28" s="9" t="s">
        <v>146</v>
      </c>
      <c r="GM28" t="s">
        <v>21</v>
      </c>
      <c r="GN28" s="9" t="s">
        <v>146</v>
      </c>
      <c r="GO28" t="s">
        <v>21</v>
      </c>
      <c r="GP28" s="9" t="s">
        <v>146</v>
      </c>
      <c r="GQ28" t="s">
        <v>21</v>
      </c>
      <c r="GR28" s="9" t="s">
        <v>146</v>
      </c>
      <c r="GS28" t="s">
        <v>21</v>
      </c>
      <c r="GT28" s="9" t="s">
        <v>146</v>
      </c>
      <c r="GU28" t="s">
        <v>21</v>
      </c>
      <c r="GV28" s="9" t="s">
        <v>146</v>
      </c>
      <c r="GW28" t="s">
        <v>21</v>
      </c>
      <c r="GX28" s="9" t="s">
        <v>146</v>
      </c>
      <c r="GY28" t="s">
        <v>21</v>
      </c>
      <c r="GZ28" s="9" t="s">
        <v>146</v>
      </c>
      <c r="HA28" t="s">
        <v>21</v>
      </c>
      <c r="HB28" s="9" t="s">
        <v>146</v>
      </c>
      <c r="HC28" t="s">
        <v>21</v>
      </c>
      <c r="HD28" s="9" t="s">
        <v>146</v>
      </c>
      <c r="HE28" t="s">
        <v>21</v>
      </c>
      <c r="HF28" s="9" t="s">
        <v>146</v>
      </c>
      <c r="HG28" t="s">
        <v>21</v>
      </c>
      <c r="HH28" s="9" t="s">
        <v>146</v>
      </c>
      <c r="HI28" t="s">
        <v>21</v>
      </c>
      <c r="HJ28" s="9" t="s">
        <v>146</v>
      </c>
      <c r="HK28" t="s">
        <v>21</v>
      </c>
      <c r="HL28" s="9" t="s">
        <v>146</v>
      </c>
      <c r="HM28" t="s">
        <v>21</v>
      </c>
      <c r="HN28" s="9" t="s">
        <v>146</v>
      </c>
      <c r="HO28" t="s">
        <v>21</v>
      </c>
      <c r="HP28" s="9" t="s">
        <v>146</v>
      </c>
      <c r="HQ28" t="s">
        <v>21</v>
      </c>
      <c r="HR28" s="9" t="s">
        <v>146</v>
      </c>
      <c r="HS28" t="s">
        <v>21</v>
      </c>
      <c r="HT28" s="9" t="s">
        <v>146</v>
      </c>
      <c r="HU28" t="s">
        <v>21</v>
      </c>
      <c r="HV28" s="9" t="s">
        <v>146</v>
      </c>
      <c r="HW28" t="s">
        <v>21</v>
      </c>
      <c r="HX28" s="9" t="s">
        <v>146</v>
      </c>
      <c r="HY28" t="s">
        <v>21</v>
      </c>
      <c r="HZ28" s="9" t="s">
        <v>146</v>
      </c>
      <c r="IA28" t="s">
        <v>21</v>
      </c>
      <c r="IB28" s="9" t="s">
        <v>146</v>
      </c>
      <c r="IC28" t="s">
        <v>21</v>
      </c>
      <c r="ID28" s="9" t="s">
        <v>146</v>
      </c>
      <c r="IE28" t="s">
        <v>21</v>
      </c>
      <c r="IF28" s="9" t="s">
        <v>146</v>
      </c>
      <c r="IG28" t="s">
        <v>21</v>
      </c>
      <c r="IH28" s="9" t="s">
        <v>146</v>
      </c>
      <c r="II28" t="s">
        <v>21</v>
      </c>
      <c r="IJ28" s="9" t="s">
        <v>146</v>
      </c>
      <c r="IK28" t="s">
        <v>21</v>
      </c>
      <c r="IL28" s="9" t="s">
        <v>146</v>
      </c>
      <c r="IM28" t="s">
        <v>21</v>
      </c>
      <c r="IN28" s="9" t="s">
        <v>146</v>
      </c>
      <c r="IO28" t="s">
        <v>21</v>
      </c>
      <c r="IP28" s="9" t="s">
        <v>146</v>
      </c>
      <c r="IQ28" t="s">
        <v>21</v>
      </c>
      <c r="IR28" s="9" t="s">
        <v>146</v>
      </c>
      <c r="IS28" t="s">
        <v>21</v>
      </c>
      <c r="IT28" s="9" t="s">
        <v>146</v>
      </c>
      <c r="IU28" t="s">
        <v>21</v>
      </c>
      <c r="IV28" s="9" t="s">
        <v>146</v>
      </c>
    </row>
    <row r="30" spans="1:256" x14ac:dyDescent="0.2">
      <c r="A30" t="s">
        <v>103</v>
      </c>
      <c r="B30" s="9" t="s">
        <v>161</v>
      </c>
      <c r="C30" t="s">
        <v>27</v>
      </c>
      <c r="D30" s="9" t="s">
        <v>147</v>
      </c>
      <c r="E30" t="s">
        <v>27</v>
      </c>
      <c r="F30" s="9" t="s">
        <v>147</v>
      </c>
      <c r="G30" t="s">
        <v>27</v>
      </c>
      <c r="H30" s="9" t="s">
        <v>147</v>
      </c>
      <c r="I30" t="s">
        <v>27</v>
      </c>
      <c r="J30" s="9" t="s">
        <v>147</v>
      </c>
      <c r="K30" t="s">
        <v>27</v>
      </c>
      <c r="L30" s="9" t="s">
        <v>147</v>
      </c>
      <c r="M30" t="s">
        <v>27</v>
      </c>
      <c r="N30" s="9" t="s">
        <v>147</v>
      </c>
      <c r="O30" t="s">
        <v>27</v>
      </c>
      <c r="P30" s="9" t="s">
        <v>147</v>
      </c>
      <c r="Q30" t="s">
        <v>27</v>
      </c>
      <c r="R30" s="9" t="s">
        <v>147</v>
      </c>
      <c r="S30" t="s">
        <v>27</v>
      </c>
      <c r="T30" s="9" t="s">
        <v>147</v>
      </c>
      <c r="U30" t="s">
        <v>27</v>
      </c>
      <c r="V30" s="9" t="s">
        <v>147</v>
      </c>
      <c r="W30" t="s">
        <v>27</v>
      </c>
      <c r="X30" s="9" t="s">
        <v>147</v>
      </c>
      <c r="Y30" t="s">
        <v>27</v>
      </c>
      <c r="Z30" s="9" t="s">
        <v>147</v>
      </c>
      <c r="AA30" t="s">
        <v>27</v>
      </c>
      <c r="AB30" s="9" t="s">
        <v>147</v>
      </c>
      <c r="AC30" t="s">
        <v>27</v>
      </c>
      <c r="AD30" s="9" t="s">
        <v>147</v>
      </c>
      <c r="AE30" t="s">
        <v>27</v>
      </c>
      <c r="AF30" s="9" t="s">
        <v>147</v>
      </c>
      <c r="AG30" t="s">
        <v>27</v>
      </c>
      <c r="AH30" s="9" t="s">
        <v>147</v>
      </c>
      <c r="AI30" t="s">
        <v>27</v>
      </c>
      <c r="AJ30" s="9" t="s">
        <v>147</v>
      </c>
      <c r="AK30" t="s">
        <v>27</v>
      </c>
      <c r="AL30" s="9" t="s">
        <v>147</v>
      </c>
      <c r="AM30" t="s">
        <v>27</v>
      </c>
      <c r="AN30" s="9" t="s">
        <v>147</v>
      </c>
      <c r="AO30" t="s">
        <v>27</v>
      </c>
      <c r="AP30" s="9" t="s">
        <v>147</v>
      </c>
      <c r="AQ30" t="s">
        <v>27</v>
      </c>
      <c r="AR30" s="9" t="s">
        <v>147</v>
      </c>
      <c r="AS30" t="s">
        <v>27</v>
      </c>
      <c r="AT30" s="9" t="s">
        <v>147</v>
      </c>
      <c r="AU30" t="s">
        <v>27</v>
      </c>
      <c r="AV30" s="9" t="s">
        <v>147</v>
      </c>
      <c r="AW30" t="s">
        <v>27</v>
      </c>
      <c r="AX30" s="9" t="s">
        <v>147</v>
      </c>
      <c r="AY30" t="s">
        <v>27</v>
      </c>
      <c r="AZ30" s="9" t="s">
        <v>147</v>
      </c>
      <c r="BA30" t="s">
        <v>27</v>
      </c>
      <c r="BB30" s="9" t="s">
        <v>147</v>
      </c>
      <c r="BC30" t="s">
        <v>27</v>
      </c>
      <c r="BD30" s="9" t="s">
        <v>147</v>
      </c>
      <c r="BE30" t="s">
        <v>27</v>
      </c>
      <c r="BF30" s="9" t="s">
        <v>147</v>
      </c>
      <c r="BG30" t="s">
        <v>27</v>
      </c>
      <c r="BH30" s="9" t="s">
        <v>147</v>
      </c>
      <c r="BI30" t="s">
        <v>27</v>
      </c>
      <c r="BJ30" s="9" t="s">
        <v>147</v>
      </c>
      <c r="BK30" t="s">
        <v>27</v>
      </c>
      <c r="BL30" s="9" t="s">
        <v>147</v>
      </c>
      <c r="BM30" t="s">
        <v>27</v>
      </c>
      <c r="BN30" s="9" t="s">
        <v>147</v>
      </c>
      <c r="BO30" t="s">
        <v>27</v>
      </c>
      <c r="BP30" s="9" t="s">
        <v>147</v>
      </c>
      <c r="BQ30" t="s">
        <v>27</v>
      </c>
      <c r="BR30" s="9" t="s">
        <v>147</v>
      </c>
      <c r="BS30" t="s">
        <v>27</v>
      </c>
      <c r="BT30" s="9" t="s">
        <v>147</v>
      </c>
      <c r="BU30" t="s">
        <v>27</v>
      </c>
      <c r="BV30" s="9" t="s">
        <v>147</v>
      </c>
      <c r="BW30" t="s">
        <v>27</v>
      </c>
      <c r="BX30" s="9" t="s">
        <v>147</v>
      </c>
      <c r="BY30" t="s">
        <v>27</v>
      </c>
      <c r="BZ30" s="9" t="s">
        <v>147</v>
      </c>
      <c r="CA30" t="s">
        <v>27</v>
      </c>
      <c r="CB30" s="9" t="s">
        <v>147</v>
      </c>
      <c r="CC30" t="s">
        <v>27</v>
      </c>
      <c r="CD30" s="9" t="s">
        <v>147</v>
      </c>
      <c r="CE30" t="s">
        <v>27</v>
      </c>
      <c r="CF30" s="9" t="s">
        <v>147</v>
      </c>
      <c r="CG30" t="s">
        <v>27</v>
      </c>
      <c r="CH30" s="9" t="s">
        <v>147</v>
      </c>
      <c r="CI30" t="s">
        <v>27</v>
      </c>
      <c r="CJ30" s="9" t="s">
        <v>147</v>
      </c>
      <c r="CK30" t="s">
        <v>27</v>
      </c>
      <c r="CL30" s="9" t="s">
        <v>147</v>
      </c>
      <c r="CM30" t="s">
        <v>27</v>
      </c>
      <c r="CN30" s="9" t="s">
        <v>147</v>
      </c>
      <c r="CO30" t="s">
        <v>27</v>
      </c>
      <c r="CP30" s="9" t="s">
        <v>147</v>
      </c>
      <c r="CQ30" t="s">
        <v>27</v>
      </c>
      <c r="CR30" s="9" t="s">
        <v>147</v>
      </c>
      <c r="CS30" t="s">
        <v>27</v>
      </c>
      <c r="CT30" s="9" t="s">
        <v>147</v>
      </c>
      <c r="CU30" t="s">
        <v>27</v>
      </c>
      <c r="CV30" s="9" t="s">
        <v>147</v>
      </c>
      <c r="CW30" t="s">
        <v>27</v>
      </c>
      <c r="CX30" s="9" t="s">
        <v>147</v>
      </c>
      <c r="CY30" t="s">
        <v>27</v>
      </c>
      <c r="CZ30" s="9" t="s">
        <v>147</v>
      </c>
      <c r="DA30" t="s">
        <v>27</v>
      </c>
      <c r="DB30" s="9" t="s">
        <v>147</v>
      </c>
      <c r="DC30" t="s">
        <v>27</v>
      </c>
      <c r="DD30" s="9" t="s">
        <v>147</v>
      </c>
      <c r="DE30" t="s">
        <v>27</v>
      </c>
      <c r="DF30" s="9" t="s">
        <v>147</v>
      </c>
      <c r="DG30" t="s">
        <v>27</v>
      </c>
      <c r="DH30" s="9" t="s">
        <v>147</v>
      </c>
      <c r="DI30" t="s">
        <v>27</v>
      </c>
      <c r="DJ30" s="9" t="s">
        <v>147</v>
      </c>
      <c r="DK30" t="s">
        <v>27</v>
      </c>
      <c r="DL30" s="9" t="s">
        <v>147</v>
      </c>
      <c r="DM30" t="s">
        <v>27</v>
      </c>
      <c r="DN30" s="9" t="s">
        <v>147</v>
      </c>
      <c r="DO30" t="s">
        <v>27</v>
      </c>
      <c r="DP30" s="9" t="s">
        <v>147</v>
      </c>
      <c r="DQ30" t="s">
        <v>27</v>
      </c>
      <c r="DR30" s="9" t="s">
        <v>147</v>
      </c>
      <c r="DS30" t="s">
        <v>27</v>
      </c>
      <c r="DT30" s="9" t="s">
        <v>147</v>
      </c>
      <c r="DU30" t="s">
        <v>27</v>
      </c>
      <c r="DV30" s="9" t="s">
        <v>147</v>
      </c>
      <c r="DW30" t="s">
        <v>27</v>
      </c>
      <c r="DX30" s="9" t="s">
        <v>147</v>
      </c>
      <c r="DY30" t="s">
        <v>27</v>
      </c>
      <c r="DZ30" s="9" t="s">
        <v>147</v>
      </c>
      <c r="EA30" t="s">
        <v>27</v>
      </c>
      <c r="EB30" s="9" t="s">
        <v>147</v>
      </c>
      <c r="EC30" t="s">
        <v>27</v>
      </c>
      <c r="ED30" s="9" t="s">
        <v>147</v>
      </c>
      <c r="EE30" t="s">
        <v>27</v>
      </c>
      <c r="EF30" s="9" t="s">
        <v>147</v>
      </c>
      <c r="EG30" t="s">
        <v>27</v>
      </c>
      <c r="EH30" s="9" t="s">
        <v>147</v>
      </c>
      <c r="EI30" t="s">
        <v>27</v>
      </c>
      <c r="EJ30" s="9" t="s">
        <v>147</v>
      </c>
      <c r="EK30" t="s">
        <v>27</v>
      </c>
      <c r="EL30" s="9" t="s">
        <v>147</v>
      </c>
      <c r="EM30" t="s">
        <v>27</v>
      </c>
      <c r="EN30" s="9" t="s">
        <v>147</v>
      </c>
      <c r="EO30" t="s">
        <v>27</v>
      </c>
      <c r="EP30" s="9" t="s">
        <v>147</v>
      </c>
      <c r="EQ30" t="s">
        <v>27</v>
      </c>
      <c r="ER30" s="9" t="s">
        <v>147</v>
      </c>
      <c r="ES30" t="s">
        <v>27</v>
      </c>
      <c r="ET30" s="9" t="s">
        <v>147</v>
      </c>
      <c r="EU30" t="s">
        <v>27</v>
      </c>
      <c r="EV30" s="9" t="s">
        <v>147</v>
      </c>
      <c r="EW30" t="s">
        <v>27</v>
      </c>
      <c r="EX30" s="9" t="s">
        <v>147</v>
      </c>
      <c r="EY30" t="s">
        <v>27</v>
      </c>
      <c r="EZ30" s="9" t="s">
        <v>147</v>
      </c>
      <c r="FA30" t="s">
        <v>27</v>
      </c>
      <c r="FB30" s="9" t="s">
        <v>147</v>
      </c>
      <c r="FC30" t="s">
        <v>27</v>
      </c>
      <c r="FD30" s="9" t="s">
        <v>147</v>
      </c>
      <c r="FE30" t="s">
        <v>27</v>
      </c>
      <c r="FF30" s="9" t="s">
        <v>147</v>
      </c>
      <c r="FG30" t="s">
        <v>27</v>
      </c>
      <c r="FH30" s="9" t="s">
        <v>147</v>
      </c>
      <c r="FI30" t="s">
        <v>27</v>
      </c>
      <c r="FJ30" s="9" t="s">
        <v>147</v>
      </c>
      <c r="FK30" t="s">
        <v>27</v>
      </c>
      <c r="FL30" s="9" t="s">
        <v>147</v>
      </c>
      <c r="FM30" t="s">
        <v>27</v>
      </c>
      <c r="FN30" s="9" t="s">
        <v>147</v>
      </c>
      <c r="FO30" t="s">
        <v>27</v>
      </c>
      <c r="FP30" s="9" t="s">
        <v>147</v>
      </c>
      <c r="FQ30" t="s">
        <v>27</v>
      </c>
      <c r="FR30" s="9" t="s">
        <v>147</v>
      </c>
      <c r="FS30" t="s">
        <v>27</v>
      </c>
      <c r="FT30" s="9" t="s">
        <v>147</v>
      </c>
      <c r="FU30" t="s">
        <v>27</v>
      </c>
      <c r="FV30" s="9" t="s">
        <v>147</v>
      </c>
      <c r="FW30" t="s">
        <v>27</v>
      </c>
      <c r="FX30" s="9" t="s">
        <v>147</v>
      </c>
      <c r="FY30" t="s">
        <v>27</v>
      </c>
      <c r="FZ30" s="9" t="s">
        <v>147</v>
      </c>
      <c r="GA30" t="s">
        <v>27</v>
      </c>
      <c r="GB30" s="9" t="s">
        <v>147</v>
      </c>
      <c r="GC30" t="s">
        <v>27</v>
      </c>
      <c r="GD30" s="9" t="s">
        <v>147</v>
      </c>
      <c r="GE30" t="s">
        <v>27</v>
      </c>
      <c r="GF30" s="9" t="s">
        <v>147</v>
      </c>
      <c r="GG30" t="s">
        <v>27</v>
      </c>
      <c r="GH30" s="9" t="s">
        <v>147</v>
      </c>
      <c r="GI30" t="s">
        <v>27</v>
      </c>
      <c r="GJ30" s="9" t="s">
        <v>147</v>
      </c>
      <c r="GK30" t="s">
        <v>27</v>
      </c>
      <c r="GL30" s="9" t="s">
        <v>147</v>
      </c>
      <c r="GM30" t="s">
        <v>27</v>
      </c>
      <c r="GN30" s="9" t="s">
        <v>147</v>
      </c>
      <c r="GO30" t="s">
        <v>27</v>
      </c>
      <c r="GP30" s="9" t="s">
        <v>147</v>
      </c>
      <c r="GQ30" t="s">
        <v>27</v>
      </c>
      <c r="GR30" s="9" t="s">
        <v>147</v>
      </c>
      <c r="GS30" t="s">
        <v>27</v>
      </c>
      <c r="GT30" s="9" t="s">
        <v>147</v>
      </c>
      <c r="GU30" t="s">
        <v>27</v>
      </c>
      <c r="GV30" s="9" t="s">
        <v>147</v>
      </c>
      <c r="GW30" t="s">
        <v>27</v>
      </c>
      <c r="GX30" s="9" t="s">
        <v>147</v>
      </c>
      <c r="GY30" t="s">
        <v>27</v>
      </c>
      <c r="GZ30" s="9" t="s">
        <v>147</v>
      </c>
      <c r="HA30" t="s">
        <v>27</v>
      </c>
      <c r="HB30" s="9" t="s">
        <v>147</v>
      </c>
      <c r="HC30" t="s">
        <v>27</v>
      </c>
      <c r="HD30" s="9" t="s">
        <v>147</v>
      </c>
      <c r="HE30" t="s">
        <v>27</v>
      </c>
      <c r="HF30" s="9" t="s">
        <v>147</v>
      </c>
      <c r="HG30" t="s">
        <v>27</v>
      </c>
      <c r="HH30" s="9" t="s">
        <v>147</v>
      </c>
      <c r="HI30" t="s">
        <v>27</v>
      </c>
      <c r="HJ30" s="9" t="s">
        <v>147</v>
      </c>
      <c r="HK30" t="s">
        <v>27</v>
      </c>
      <c r="HL30" s="9" t="s">
        <v>147</v>
      </c>
      <c r="HM30" t="s">
        <v>27</v>
      </c>
      <c r="HN30" s="9" t="s">
        <v>147</v>
      </c>
      <c r="HO30" t="s">
        <v>27</v>
      </c>
      <c r="HP30" s="9" t="s">
        <v>147</v>
      </c>
      <c r="HQ30" t="s">
        <v>27</v>
      </c>
      <c r="HR30" s="9" t="s">
        <v>147</v>
      </c>
      <c r="HS30" t="s">
        <v>27</v>
      </c>
      <c r="HT30" s="9" t="s">
        <v>147</v>
      </c>
      <c r="HU30" t="s">
        <v>27</v>
      </c>
      <c r="HV30" s="9" t="s">
        <v>147</v>
      </c>
      <c r="HW30" t="s">
        <v>27</v>
      </c>
      <c r="HX30" s="9" t="s">
        <v>147</v>
      </c>
      <c r="HY30" t="s">
        <v>27</v>
      </c>
      <c r="HZ30" s="9" t="s">
        <v>147</v>
      </c>
      <c r="IA30" t="s">
        <v>27</v>
      </c>
      <c r="IB30" s="9" t="s">
        <v>147</v>
      </c>
      <c r="IC30" t="s">
        <v>27</v>
      </c>
      <c r="ID30" s="9" t="s">
        <v>147</v>
      </c>
      <c r="IE30" t="s">
        <v>27</v>
      </c>
      <c r="IF30" s="9" t="s">
        <v>147</v>
      </c>
      <c r="IG30" t="s">
        <v>27</v>
      </c>
      <c r="IH30" s="9" t="s">
        <v>147</v>
      </c>
      <c r="II30" t="s">
        <v>27</v>
      </c>
      <c r="IJ30" s="9" t="s">
        <v>147</v>
      </c>
      <c r="IK30" t="s">
        <v>27</v>
      </c>
      <c r="IL30" s="9" t="s">
        <v>147</v>
      </c>
      <c r="IM30" t="s">
        <v>27</v>
      </c>
      <c r="IN30" s="9" t="s">
        <v>147</v>
      </c>
      <c r="IO30" t="s">
        <v>27</v>
      </c>
      <c r="IP30" s="9" t="s">
        <v>147</v>
      </c>
      <c r="IQ30" t="s">
        <v>27</v>
      </c>
      <c r="IR30" s="9" t="s">
        <v>147</v>
      </c>
      <c r="IS30" t="s">
        <v>27</v>
      </c>
      <c r="IT30" s="9" t="s">
        <v>147</v>
      </c>
      <c r="IU30" t="s">
        <v>27</v>
      </c>
      <c r="IV30" s="9" t="s">
        <v>147</v>
      </c>
    </row>
    <row r="32" spans="1:256" x14ac:dyDescent="0.2">
      <c r="A32" t="s">
        <v>103</v>
      </c>
      <c r="B32" s="9" t="s">
        <v>162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8"/>
  <sheetViews>
    <sheetView view="pageBreakPreview" topLeftCell="A164" zoomScale="60" zoomScaleNormal="75" workbookViewId="0">
      <selection activeCell="B182" sqref="B182"/>
    </sheetView>
  </sheetViews>
  <sheetFormatPr defaultColWidth="9" defaultRowHeight="19" x14ac:dyDescent="0.3"/>
  <cols>
    <col min="1" max="1" width="6.08984375" style="2" bestFit="1" customWidth="1"/>
    <col min="2" max="2" width="32.26953125" style="2" customWidth="1"/>
    <col min="3" max="3" width="8.6328125" style="2" bestFit="1" customWidth="1"/>
    <col min="4" max="4" width="32.6328125" style="2" customWidth="1"/>
    <col min="5" max="6" width="9" style="2"/>
    <col min="7" max="7" width="14.90625" style="2" customWidth="1"/>
    <col min="8" max="8" width="9" style="3"/>
    <col min="9" max="9" width="27.90625" style="10" customWidth="1"/>
    <col min="10" max="11" width="9" style="3"/>
    <col min="12" max="16384" width="9" style="2"/>
  </cols>
  <sheetData>
    <row r="1" spans="1:9" ht="11.25" customHeight="1" x14ac:dyDescent="0.3">
      <c r="B1" s="2" t="s">
        <v>64</v>
      </c>
      <c r="E1" s="3"/>
      <c r="F1" s="3"/>
    </row>
    <row r="2" spans="1:9" x14ac:dyDescent="0.3">
      <c r="A2" s="1">
        <v>1</v>
      </c>
      <c r="B2" s="19" t="s">
        <v>28</v>
      </c>
      <c r="D2" s="19" t="s">
        <v>31</v>
      </c>
      <c r="E2" s="3" t="s">
        <v>52</v>
      </c>
      <c r="F2" s="3" t="s">
        <v>24</v>
      </c>
      <c r="G2" s="22"/>
      <c r="I2" s="22"/>
    </row>
    <row r="3" spans="1:9" ht="11.25" customHeight="1" x14ac:dyDescent="0.3">
      <c r="A3" s="3"/>
      <c r="B3" s="19"/>
      <c r="D3" s="19"/>
      <c r="E3" s="3"/>
      <c r="F3" s="3"/>
    </row>
    <row r="4" spans="1:9" x14ac:dyDescent="0.3">
      <c r="A4" s="1">
        <v>2</v>
      </c>
      <c r="B4" s="19" t="s">
        <v>229</v>
      </c>
      <c r="D4" s="19" t="s">
        <v>36</v>
      </c>
      <c r="E4" s="3" t="s">
        <v>66</v>
      </c>
      <c r="F4" s="3" t="s">
        <v>45</v>
      </c>
      <c r="G4" s="19"/>
      <c r="I4" s="22"/>
    </row>
    <row r="5" spans="1:9" ht="11.25" customHeight="1" x14ac:dyDescent="0.3">
      <c r="A5" s="3"/>
    </row>
    <row r="6" spans="1:9" x14ac:dyDescent="0.3">
      <c r="A6" s="1">
        <v>3</v>
      </c>
      <c r="B6" s="19" t="s">
        <v>219</v>
      </c>
      <c r="D6" s="22" t="s">
        <v>166</v>
      </c>
      <c r="E6" s="3" t="s">
        <v>54</v>
      </c>
      <c r="F6" s="3" t="s">
        <v>48</v>
      </c>
      <c r="G6" s="19"/>
      <c r="I6" s="22"/>
    </row>
    <row r="7" spans="1:9" ht="11.25" customHeight="1" x14ac:dyDescent="0.3">
      <c r="A7" s="3"/>
      <c r="E7" s="3"/>
      <c r="F7" s="3"/>
    </row>
    <row r="8" spans="1:9" x14ac:dyDescent="0.3">
      <c r="A8" s="1">
        <v>4</v>
      </c>
      <c r="B8" s="19" t="s">
        <v>81</v>
      </c>
      <c r="D8" s="19" t="s">
        <v>65</v>
      </c>
      <c r="E8" s="3" t="s">
        <v>67</v>
      </c>
      <c r="F8" s="3" t="s">
        <v>51</v>
      </c>
      <c r="G8" s="19"/>
      <c r="I8" s="19"/>
    </row>
    <row r="9" spans="1:9" ht="11.25" customHeight="1" x14ac:dyDescent="0.3">
      <c r="A9" s="3"/>
      <c r="B9" s="28"/>
      <c r="D9" s="22"/>
      <c r="E9" s="3"/>
      <c r="F9" s="3"/>
    </row>
    <row r="10" spans="1:9" x14ac:dyDescent="0.3">
      <c r="A10" s="1">
        <v>5</v>
      </c>
      <c r="B10" s="19" t="s">
        <v>196</v>
      </c>
      <c r="D10" s="19" t="s">
        <v>34</v>
      </c>
      <c r="E10" s="3" t="s">
        <v>57</v>
      </c>
      <c r="F10" s="3" t="s">
        <v>46</v>
      </c>
      <c r="G10" s="22"/>
      <c r="I10" s="22"/>
    </row>
    <row r="11" spans="1:9" ht="11.25" customHeight="1" x14ac:dyDescent="0.3">
      <c r="A11" s="3"/>
      <c r="E11" s="3"/>
      <c r="F11" s="3"/>
    </row>
    <row r="12" spans="1:9" x14ac:dyDescent="0.3">
      <c r="A12" s="1">
        <v>6</v>
      </c>
      <c r="B12" s="19" t="s">
        <v>245</v>
      </c>
      <c r="D12" s="19" t="s">
        <v>35</v>
      </c>
      <c r="E12" s="3" t="s">
        <v>165</v>
      </c>
      <c r="F12" s="3" t="s">
        <v>43</v>
      </c>
      <c r="G12" s="19"/>
      <c r="I12" s="19"/>
    </row>
    <row r="13" spans="1:9" ht="11.25" customHeight="1" x14ac:dyDescent="0.3">
      <c r="A13" s="3"/>
    </row>
    <row r="14" spans="1:9" x14ac:dyDescent="0.3">
      <c r="A14" s="1">
        <v>7</v>
      </c>
      <c r="B14" s="19" t="s">
        <v>174</v>
      </c>
      <c r="D14" s="19" t="s">
        <v>30</v>
      </c>
      <c r="E14" s="3" t="s">
        <v>53</v>
      </c>
      <c r="F14" s="3" t="s">
        <v>50</v>
      </c>
      <c r="G14" s="19"/>
      <c r="I14" s="22"/>
    </row>
    <row r="15" spans="1:9" ht="11.25" customHeight="1" x14ac:dyDescent="0.3">
      <c r="A15" s="3"/>
      <c r="E15" s="3"/>
      <c r="F15" s="3"/>
      <c r="G15" s="22"/>
    </row>
    <row r="16" spans="1:9" x14ac:dyDescent="0.3">
      <c r="A16" s="1">
        <v>8</v>
      </c>
      <c r="B16" s="19" t="s">
        <v>233</v>
      </c>
      <c r="D16" s="19" t="s">
        <v>28</v>
      </c>
      <c r="E16" s="3" t="s">
        <v>13</v>
      </c>
      <c r="F16" s="3" t="s">
        <v>47</v>
      </c>
      <c r="G16" s="19"/>
      <c r="I16" s="22"/>
    </row>
    <row r="17" spans="1:9" ht="11.25" customHeight="1" x14ac:dyDescent="0.3">
      <c r="A17" s="3"/>
      <c r="B17" s="2" t="s">
        <v>107</v>
      </c>
      <c r="E17" s="3"/>
      <c r="F17" s="3"/>
      <c r="G17" s="19"/>
    </row>
    <row r="18" spans="1:9" x14ac:dyDescent="0.3">
      <c r="A18" s="1">
        <v>9</v>
      </c>
      <c r="B18" s="19" t="s">
        <v>31</v>
      </c>
      <c r="D18" s="19" t="s">
        <v>29</v>
      </c>
      <c r="E18" s="3" t="s">
        <v>59</v>
      </c>
      <c r="F18" s="3" t="s">
        <v>41</v>
      </c>
      <c r="G18" s="22"/>
      <c r="I18" s="19"/>
    </row>
    <row r="19" spans="1:9" ht="11.25" customHeight="1" x14ac:dyDescent="0.3">
      <c r="A19" s="3"/>
      <c r="E19" s="3"/>
      <c r="F19" s="3"/>
    </row>
    <row r="20" spans="1:9" x14ac:dyDescent="0.3">
      <c r="A20" s="1">
        <v>10</v>
      </c>
      <c r="B20" s="19" t="s">
        <v>210</v>
      </c>
      <c r="D20" s="19" t="s">
        <v>61</v>
      </c>
      <c r="E20" s="3" t="s">
        <v>97</v>
      </c>
      <c r="F20" s="3" t="s">
        <v>38</v>
      </c>
      <c r="G20" s="19"/>
      <c r="I20" s="19"/>
    </row>
    <row r="21" spans="1:9" ht="11.25" customHeight="1" x14ac:dyDescent="0.2">
      <c r="A21" s="3"/>
      <c r="I21" s="2"/>
    </row>
    <row r="22" spans="1:9" x14ac:dyDescent="0.3">
      <c r="A22" s="1">
        <v>11</v>
      </c>
      <c r="B22" s="19" t="s">
        <v>89</v>
      </c>
      <c r="D22" s="19" t="s">
        <v>63</v>
      </c>
      <c r="E22" s="3" t="s">
        <v>58</v>
      </c>
      <c r="F22" s="3" t="s">
        <v>62</v>
      </c>
      <c r="G22" s="19"/>
      <c r="I22" s="19"/>
    </row>
    <row r="23" spans="1:9" ht="11.25" customHeight="1" x14ac:dyDescent="0.2">
      <c r="A23" s="3"/>
      <c r="I23" s="2"/>
    </row>
    <row r="24" spans="1:9" x14ac:dyDescent="0.3">
      <c r="A24" s="1">
        <v>12</v>
      </c>
      <c r="B24" s="19" t="s">
        <v>206</v>
      </c>
      <c r="D24" s="19" t="s">
        <v>32</v>
      </c>
      <c r="E24" s="3" t="s">
        <v>56</v>
      </c>
      <c r="F24" s="3" t="s">
        <v>60</v>
      </c>
      <c r="G24" s="19"/>
      <c r="I24" s="22"/>
    </row>
    <row r="25" spans="1:9" ht="11.25" customHeight="1" x14ac:dyDescent="0.2">
      <c r="A25" s="3"/>
      <c r="B25" s="28"/>
      <c r="D25" s="28"/>
      <c r="I25" s="2"/>
    </row>
    <row r="26" spans="1:9" x14ac:dyDescent="0.3">
      <c r="A26" s="1">
        <v>13</v>
      </c>
      <c r="B26" s="19" t="s">
        <v>187</v>
      </c>
      <c r="D26" s="19" t="s">
        <v>104</v>
      </c>
      <c r="E26" s="3" t="s">
        <v>68</v>
      </c>
      <c r="F26" s="3" t="s">
        <v>105</v>
      </c>
      <c r="G26" s="19"/>
      <c r="I26" s="22"/>
    </row>
    <row r="27" spans="1:9" ht="11.25" customHeight="1" x14ac:dyDescent="0.2">
      <c r="A27" s="3"/>
      <c r="E27" s="3"/>
      <c r="F27" s="3"/>
      <c r="I27" s="2"/>
    </row>
    <row r="28" spans="1:9" x14ac:dyDescent="0.3">
      <c r="A28" s="1">
        <v>14</v>
      </c>
      <c r="B28" s="19" t="s">
        <v>242</v>
      </c>
      <c r="D28" s="19" t="s">
        <v>22</v>
      </c>
      <c r="E28" s="3" t="s">
        <v>55</v>
      </c>
      <c r="F28" s="3" t="s">
        <v>42</v>
      </c>
      <c r="G28" s="19"/>
      <c r="I28" s="19"/>
    </row>
    <row r="29" spans="1:9" ht="11.25" customHeight="1" x14ac:dyDescent="0.2">
      <c r="A29" s="3"/>
      <c r="D29" s="28" t="s">
        <v>257</v>
      </c>
      <c r="I29" s="2"/>
    </row>
    <row r="30" spans="1:9" x14ac:dyDescent="0.3">
      <c r="A30" s="1">
        <v>15</v>
      </c>
      <c r="B30" s="19" t="s">
        <v>177</v>
      </c>
      <c r="D30" s="19" t="s">
        <v>167</v>
      </c>
      <c r="E30" s="3"/>
      <c r="F30" s="3" t="s">
        <v>249</v>
      </c>
      <c r="G30" s="22"/>
      <c r="I30" s="19"/>
    </row>
    <row r="31" spans="1:9" ht="11.25" customHeight="1" x14ac:dyDescent="0.2">
      <c r="A31" s="3"/>
      <c r="D31" s="28"/>
      <c r="I31" s="2"/>
    </row>
    <row r="32" spans="1:9" x14ac:dyDescent="0.3">
      <c r="A32" s="1">
        <v>16</v>
      </c>
      <c r="B32" s="19" t="s">
        <v>276</v>
      </c>
      <c r="D32" s="19" t="s">
        <v>76</v>
      </c>
      <c r="E32" s="3"/>
      <c r="F32" s="3" t="s">
        <v>249</v>
      </c>
      <c r="G32" s="22"/>
      <c r="I32" s="19"/>
    </row>
    <row r="33" spans="1:9" ht="11.25" customHeight="1" x14ac:dyDescent="0.3">
      <c r="A33" s="3"/>
      <c r="B33" s="2" t="s">
        <v>108</v>
      </c>
      <c r="D33" s="19"/>
      <c r="E33" s="3"/>
      <c r="F33" s="3"/>
      <c r="G33" s="19"/>
    </row>
    <row r="34" spans="1:9" x14ac:dyDescent="0.3">
      <c r="A34" s="1">
        <v>17</v>
      </c>
      <c r="B34" s="19" t="s">
        <v>30</v>
      </c>
      <c r="D34" s="19" t="s">
        <v>75</v>
      </c>
      <c r="E34" s="3"/>
      <c r="F34" s="3" t="s">
        <v>249</v>
      </c>
      <c r="G34" s="22"/>
      <c r="I34" s="22"/>
    </row>
    <row r="35" spans="1:9" ht="11.25" customHeight="1" x14ac:dyDescent="0.3">
      <c r="A35" s="3"/>
      <c r="D35" s="28"/>
      <c r="E35" s="3"/>
      <c r="F35" s="3"/>
      <c r="G35" s="10"/>
    </row>
    <row r="36" spans="1:9" x14ac:dyDescent="0.3">
      <c r="A36" s="1">
        <v>18</v>
      </c>
      <c r="B36" s="19" t="s">
        <v>209</v>
      </c>
      <c r="D36" s="19" t="s">
        <v>77</v>
      </c>
      <c r="E36" s="3"/>
      <c r="F36" s="3" t="s">
        <v>249</v>
      </c>
      <c r="G36" s="22"/>
      <c r="I36" s="19"/>
    </row>
    <row r="37" spans="1:9" ht="11.25" customHeight="1" x14ac:dyDescent="0.3">
      <c r="A37" s="3"/>
      <c r="D37" s="19"/>
      <c r="E37" s="3"/>
      <c r="F37" s="3"/>
      <c r="G37" s="10"/>
      <c r="I37" s="2"/>
    </row>
    <row r="38" spans="1:9" x14ac:dyDescent="0.3">
      <c r="A38" s="1">
        <v>19</v>
      </c>
      <c r="B38" s="19" t="s">
        <v>183</v>
      </c>
      <c r="D38" s="19" t="s">
        <v>79</v>
      </c>
      <c r="E38" s="3"/>
      <c r="F38" s="3" t="s">
        <v>249</v>
      </c>
      <c r="G38" s="22"/>
      <c r="I38" s="19"/>
    </row>
    <row r="39" spans="1:9" ht="11.25" customHeight="1" x14ac:dyDescent="0.3">
      <c r="A39" s="3"/>
      <c r="D39" s="19"/>
      <c r="E39" s="3"/>
      <c r="F39" s="3"/>
      <c r="G39" s="10"/>
    </row>
    <row r="40" spans="1:9" x14ac:dyDescent="0.3">
      <c r="A40" s="1">
        <v>20</v>
      </c>
      <c r="B40" s="19" t="s">
        <v>207</v>
      </c>
      <c r="D40" s="19" t="s">
        <v>168</v>
      </c>
      <c r="E40" s="3"/>
      <c r="F40" s="3" t="s">
        <v>249</v>
      </c>
      <c r="G40" s="19"/>
      <c r="I40" s="19"/>
    </row>
    <row r="41" spans="1:9" ht="11.25" customHeight="1" x14ac:dyDescent="0.3">
      <c r="A41" s="3"/>
      <c r="B41" s="28"/>
      <c r="D41" s="19"/>
      <c r="G41" s="10"/>
      <c r="I41" s="2"/>
    </row>
    <row r="42" spans="1:9" x14ac:dyDescent="0.3">
      <c r="A42" s="1">
        <v>21</v>
      </c>
      <c r="B42" s="19" t="s">
        <v>194</v>
      </c>
      <c r="D42" s="19" t="s">
        <v>169</v>
      </c>
      <c r="E42" s="3"/>
      <c r="F42" s="3" t="s">
        <v>249</v>
      </c>
      <c r="G42" s="22"/>
      <c r="I42" s="19"/>
    </row>
    <row r="43" spans="1:9" ht="11.25" customHeight="1" x14ac:dyDescent="0.3">
      <c r="A43" s="3"/>
      <c r="D43" s="19"/>
      <c r="E43" s="3"/>
      <c r="F43" s="3"/>
      <c r="G43" s="10"/>
    </row>
    <row r="44" spans="1:9" x14ac:dyDescent="0.3">
      <c r="A44" s="1">
        <v>22</v>
      </c>
      <c r="B44" s="19" t="s">
        <v>201</v>
      </c>
      <c r="D44" s="19" t="s">
        <v>78</v>
      </c>
      <c r="E44" s="3"/>
      <c r="F44" s="3" t="s">
        <v>249</v>
      </c>
      <c r="G44" s="19"/>
      <c r="I44" s="19"/>
    </row>
    <row r="45" spans="1:9" ht="11.25" customHeight="1" x14ac:dyDescent="0.3">
      <c r="A45" s="3"/>
      <c r="D45" s="28" t="s">
        <v>258</v>
      </c>
      <c r="G45" s="10"/>
    </row>
    <row r="46" spans="1:9" x14ac:dyDescent="0.3">
      <c r="A46" s="1">
        <v>23</v>
      </c>
      <c r="B46" s="19" t="s">
        <v>215</v>
      </c>
      <c r="D46" s="19" t="s">
        <v>208</v>
      </c>
      <c r="E46" s="3"/>
      <c r="F46" s="3" t="s">
        <v>250</v>
      </c>
      <c r="G46" s="22"/>
      <c r="I46" s="19"/>
    </row>
    <row r="47" spans="1:9" ht="11.25" customHeight="1" x14ac:dyDescent="0.3">
      <c r="A47" s="3"/>
      <c r="D47" s="28"/>
      <c r="E47" s="3"/>
      <c r="F47" s="3"/>
      <c r="G47" s="10"/>
    </row>
    <row r="48" spans="1:9" x14ac:dyDescent="0.3">
      <c r="A48" s="1">
        <v>24</v>
      </c>
      <c r="B48" s="19" t="s">
        <v>232</v>
      </c>
      <c r="D48" s="19" t="s">
        <v>209</v>
      </c>
      <c r="E48" s="3"/>
      <c r="F48" s="3" t="s">
        <v>250</v>
      </c>
      <c r="G48" s="19"/>
      <c r="I48" s="19"/>
    </row>
    <row r="49" spans="1:9" ht="11.25" customHeight="1" x14ac:dyDescent="0.3">
      <c r="A49" s="3"/>
      <c r="B49" s="2" t="s">
        <v>109</v>
      </c>
      <c r="D49" s="19"/>
      <c r="E49" s="3"/>
      <c r="G49" s="10"/>
    </row>
    <row r="50" spans="1:9" x14ac:dyDescent="0.3">
      <c r="A50" s="1">
        <v>25</v>
      </c>
      <c r="B50" s="22" t="s">
        <v>166</v>
      </c>
      <c r="D50" s="19" t="s">
        <v>210</v>
      </c>
      <c r="E50" s="3"/>
      <c r="F50" s="3" t="s">
        <v>250</v>
      </c>
      <c r="G50" s="19"/>
      <c r="I50" s="19"/>
    </row>
    <row r="51" spans="1:9" ht="11.25" customHeight="1" x14ac:dyDescent="0.3">
      <c r="A51" s="3"/>
      <c r="D51" s="19"/>
    </row>
    <row r="52" spans="1:9" x14ac:dyDescent="0.3">
      <c r="A52" s="1">
        <v>26</v>
      </c>
      <c r="B52" s="19" t="s">
        <v>168</v>
      </c>
      <c r="D52" s="19" t="s">
        <v>211</v>
      </c>
      <c r="E52" s="3"/>
      <c r="F52" s="3" t="s">
        <v>250</v>
      </c>
      <c r="G52" s="19"/>
      <c r="I52" s="19"/>
    </row>
    <row r="53" spans="1:9" ht="11.25" customHeight="1" x14ac:dyDescent="0.3">
      <c r="A53" s="3"/>
      <c r="D53" s="28"/>
      <c r="E53" s="3"/>
      <c r="F53" s="3"/>
      <c r="G53" s="10"/>
    </row>
    <row r="54" spans="1:9" x14ac:dyDescent="0.3">
      <c r="A54" s="1">
        <v>27</v>
      </c>
      <c r="B54" s="19" t="s">
        <v>88</v>
      </c>
      <c r="C54" s="1"/>
      <c r="D54" s="19" t="s">
        <v>212</v>
      </c>
      <c r="E54" s="3"/>
      <c r="F54" s="3" t="s">
        <v>250</v>
      </c>
      <c r="G54" s="19"/>
      <c r="I54" s="19"/>
    </row>
    <row r="55" spans="1:9" ht="11.25" customHeight="1" x14ac:dyDescent="0.3">
      <c r="A55" s="3"/>
      <c r="D55" s="19"/>
    </row>
    <row r="56" spans="1:9" x14ac:dyDescent="0.3">
      <c r="A56" s="1">
        <v>28</v>
      </c>
      <c r="B56" s="19" t="s">
        <v>238</v>
      </c>
      <c r="C56" s="1"/>
      <c r="D56" s="19" t="s">
        <v>229</v>
      </c>
      <c r="E56" s="3"/>
      <c r="F56" s="3" t="s">
        <v>26</v>
      </c>
      <c r="G56" s="19"/>
      <c r="I56" s="19"/>
    </row>
    <row r="57" spans="1:9" ht="11.25" customHeight="1" x14ac:dyDescent="0.3">
      <c r="A57" s="3"/>
      <c r="B57" s="28"/>
      <c r="D57" s="28" t="s">
        <v>259</v>
      </c>
      <c r="I57" s="22"/>
    </row>
    <row r="58" spans="1:9" x14ac:dyDescent="0.3">
      <c r="A58" s="1">
        <v>29</v>
      </c>
      <c r="B58" s="19" t="s">
        <v>191</v>
      </c>
      <c r="C58" s="1"/>
      <c r="D58" s="19" t="s">
        <v>180</v>
      </c>
      <c r="E58" s="3"/>
      <c r="F58" s="3" t="s">
        <v>51</v>
      </c>
      <c r="G58" s="19"/>
      <c r="I58" s="19"/>
    </row>
    <row r="59" spans="1:9" ht="11.25" customHeight="1" x14ac:dyDescent="0.2">
      <c r="A59" s="3"/>
      <c r="D59" s="19"/>
      <c r="E59" s="3"/>
      <c r="F59" s="3"/>
      <c r="I59" s="19"/>
    </row>
    <row r="60" spans="1:9" x14ac:dyDescent="0.3">
      <c r="A60" s="1">
        <v>30</v>
      </c>
      <c r="B60" s="19" t="s">
        <v>80</v>
      </c>
      <c r="C60" s="1"/>
      <c r="D60" s="19" t="s">
        <v>181</v>
      </c>
      <c r="E60" s="3"/>
      <c r="F60" s="3" t="s">
        <v>51</v>
      </c>
      <c r="G60" s="19"/>
      <c r="I60" s="26"/>
    </row>
    <row r="61" spans="1:9" ht="11.25" customHeight="1" x14ac:dyDescent="0.3">
      <c r="A61" s="3"/>
      <c r="D61" s="19"/>
      <c r="E61" s="3"/>
      <c r="F61" s="3"/>
    </row>
    <row r="62" spans="1:9" x14ac:dyDescent="0.3">
      <c r="A62" s="1">
        <v>31</v>
      </c>
      <c r="B62" s="19" t="s">
        <v>175</v>
      </c>
      <c r="C62" s="1"/>
      <c r="D62" s="19" t="s">
        <v>182</v>
      </c>
      <c r="E62" s="3"/>
      <c r="F62" s="3" t="s">
        <v>51</v>
      </c>
      <c r="G62" s="22"/>
      <c r="I62" s="19"/>
    </row>
    <row r="63" spans="1:9" ht="11.25" customHeight="1" x14ac:dyDescent="0.2">
      <c r="A63" s="3"/>
      <c r="D63" s="19"/>
      <c r="E63" s="3"/>
      <c r="F63" s="3"/>
      <c r="I63" s="2"/>
    </row>
    <row r="64" spans="1:9" x14ac:dyDescent="0.3">
      <c r="A64" s="1">
        <v>32</v>
      </c>
      <c r="B64" s="19" t="s">
        <v>247</v>
      </c>
      <c r="C64" s="1"/>
      <c r="D64" s="19" t="s">
        <v>183</v>
      </c>
      <c r="E64" s="3"/>
      <c r="F64" s="3" t="s">
        <v>51</v>
      </c>
      <c r="G64" s="19"/>
      <c r="I64" s="24"/>
    </row>
    <row r="65" spans="1:9" ht="11.25" customHeight="1" x14ac:dyDescent="0.3">
      <c r="A65" s="3"/>
      <c r="B65" s="2" t="s">
        <v>110</v>
      </c>
      <c r="D65" s="28" t="s">
        <v>260</v>
      </c>
      <c r="E65" s="3"/>
      <c r="F65" s="3"/>
      <c r="G65" s="10"/>
      <c r="I65" s="2"/>
    </row>
    <row r="66" spans="1:9" x14ac:dyDescent="0.3">
      <c r="A66" s="1">
        <v>33</v>
      </c>
      <c r="B66" s="19" t="s">
        <v>22</v>
      </c>
      <c r="D66" s="19" t="s">
        <v>89</v>
      </c>
      <c r="E66" s="3"/>
      <c r="F66" s="3" t="s">
        <v>37</v>
      </c>
      <c r="G66" s="19"/>
      <c r="I66" s="19"/>
    </row>
    <row r="67" spans="1:9" ht="11.25" customHeight="1" x14ac:dyDescent="0.3">
      <c r="A67" s="3"/>
      <c r="D67" s="19"/>
    </row>
    <row r="68" spans="1:9" x14ac:dyDescent="0.3">
      <c r="A68" s="1">
        <v>34</v>
      </c>
      <c r="B68" s="19" t="s">
        <v>76</v>
      </c>
      <c r="D68" s="19" t="s">
        <v>88</v>
      </c>
      <c r="E68" s="3"/>
      <c r="F68" s="3" t="s">
        <v>37</v>
      </c>
      <c r="G68" s="19"/>
      <c r="I68" s="19"/>
    </row>
    <row r="69" spans="1:9" ht="11.25" customHeight="1" x14ac:dyDescent="0.2">
      <c r="A69" s="3"/>
      <c r="D69" s="19"/>
      <c r="I69" s="2"/>
    </row>
    <row r="70" spans="1:9" x14ac:dyDescent="0.3">
      <c r="A70" s="1">
        <v>35</v>
      </c>
      <c r="B70" s="19" t="s">
        <v>90</v>
      </c>
      <c r="D70" s="19" t="s">
        <v>90</v>
      </c>
      <c r="E70" s="3"/>
      <c r="F70" s="3" t="s">
        <v>37</v>
      </c>
      <c r="G70" s="19"/>
      <c r="I70" s="19"/>
    </row>
    <row r="71" spans="1:9" ht="11.25" customHeight="1" x14ac:dyDescent="0.3">
      <c r="A71" s="3"/>
      <c r="D71" s="19"/>
      <c r="G71" s="10"/>
      <c r="I71" s="2"/>
    </row>
    <row r="72" spans="1:9" x14ac:dyDescent="0.3">
      <c r="A72" s="1">
        <v>36</v>
      </c>
      <c r="B72" s="19" t="s">
        <v>240</v>
      </c>
      <c r="D72" s="19" t="s">
        <v>171</v>
      </c>
      <c r="E72" s="3"/>
      <c r="F72" s="3" t="s">
        <v>37</v>
      </c>
      <c r="G72" s="22"/>
      <c r="I72" s="19"/>
    </row>
    <row r="73" spans="1:9" ht="11.25" customHeight="1" x14ac:dyDescent="0.3">
      <c r="A73" s="3"/>
      <c r="B73" s="28"/>
      <c r="D73" s="28" t="s">
        <v>261</v>
      </c>
      <c r="E73" s="3"/>
      <c r="F73" s="3"/>
    </row>
    <row r="74" spans="1:9" x14ac:dyDescent="0.3">
      <c r="A74" s="1">
        <v>37</v>
      </c>
      <c r="B74" s="19" t="s">
        <v>193</v>
      </c>
      <c r="D74" s="19" t="s">
        <v>218</v>
      </c>
      <c r="E74" s="3"/>
      <c r="F74" s="3" t="s">
        <v>42</v>
      </c>
      <c r="I74" s="19"/>
    </row>
    <row r="75" spans="1:9" ht="11.25" customHeight="1" x14ac:dyDescent="0.3">
      <c r="A75" s="3"/>
      <c r="D75" s="19"/>
      <c r="I75" s="22"/>
    </row>
    <row r="76" spans="1:9" x14ac:dyDescent="0.3">
      <c r="A76" s="1">
        <v>38</v>
      </c>
      <c r="B76" s="19" t="s">
        <v>195</v>
      </c>
      <c r="D76" s="19" t="s">
        <v>86</v>
      </c>
      <c r="E76" s="3"/>
      <c r="F76" s="3" t="s">
        <v>42</v>
      </c>
      <c r="I76" s="19"/>
    </row>
    <row r="77" spans="1:9" ht="11.25" customHeight="1" x14ac:dyDescent="0.2">
      <c r="A77" s="3"/>
      <c r="D77" s="19"/>
      <c r="E77" s="3"/>
      <c r="F77" s="3"/>
      <c r="I77" s="19"/>
    </row>
    <row r="78" spans="1:9" x14ac:dyDescent="0.3">
      <c r="A78" s="1">
        <v>39</v>
      </c>
      <c r="B78" s="19" t="s">
        <v>173</v>
      </c>
      <c r="D78" s="19" t="s">
        <v>131</v>
      </c>
      <c r="E78" s="3"/>
      <c r="F78" s="3" t="s">
        <v>42</v>
      </c>
      <c r="I78" s="22"/>
    </row>
    <row r="79" spans="1:9" ht="11.25" customHeight="1" x14ac:dyDescent="0.3">
      <c r="A79" s="3"/>
      <c r="D79" s="28"/>
      <c r="E79" s="3"/>
      <c r="F79" s="3"/>
      <c r="G79" s="10"/>
      <c r="I79" s="2"/>
    </row>
    <row r="80" spans="1:9" x14ac:dyDescent="0.3">
      <c r="A80" s="1">
        <v>40</v>
      </c>
      <c r="B80" s="19" t="s">
        <v>225</v>
      </c>
      <c r="D80" s="19" t="s">
        <v>219</v>
      </c>
      <c r="E80" s="3"/>
      <c r="F80" s="3" t="s">
        <v>106</v>
      </c>
      <c r="G80" s="19"/>
      <c r="I80" s="23"/>
    </row>
    <row r="81" spans="1:9" ht="11.25" customHeight="1" x14ac:dyDescent="0.3">
      <c r="A81" s="3"/>
      <c r="B81" s="2" t="s">
        <v>111</v>
      </c>
      <c r="D81" s="19"/>
      <c r="E81" s="3"/>
      <c r="F81" s="3"/>
    </row>
    <row r="82" spans="1:9" x14ac:dyDescent="0.3">
      <c r="A82" s="1">
        <v>41</v>
      </c>
      <c r="B82" s="19" t="s">
        <v>32</v>
      </c>
      <c r="D82" s="19" t="s">
        <v>220</v>
      </c>
      <c r="E82" s="3"/>
      <c r="F82" s="3" t="s">
        <v>106</v>
      </c>
      <c r="G82" s="19"/>
      <c r="I82" s="24"/>
    </row>
    <row r="83" spans="1:9" ht="11.25" customHeight="1" x14ac:dyDescent="0.3">
      <c r="A83" s="3"/>
      <c r="B83" s="10"/>
      <c r="D83" s="19"/>
      <c r="E83" s="3"/>
      <c r="F83" s="3"/>
      <c r="G83" s="10"/>
      <c r="I83" s="2"/>
    </row>
    <row r="84" spans="1:9" x14ac:dyDescent="0.3">
      <c r="A84" s="1">
        <v>42</v>
      </c>
      <c r="B84" s="19" t="s">
        <v>167</v>
      </c>
      <c r="D84" s="19" t="s">
        <v>87</v>
      </c>
      <c r="E84" s="3"/>
      <c r="F84" s="3" t="s">
        <v>106</v>
      </c>
      <c r="G84" s="19"/>
      <c r="I84" s="19"/>
    </row>
    <row r="85" spans="1:9" ht="11.25" customHeight="1" x14ac:dyDescent="0.2">
      <c r="A85" s="3"/>
      <c r="D85" s="28" t="s">
        <v>262</v>
      </c>
      <c r="E85" s="3"/>
      <c r="F85" s="3"/>
      <c r="I85" s="2"/>
    </row>
    <row r="86" spans="1:9" x14ac:dyDescent="0.3">
      <c r="A86" s="1">
        <v>43</v>
      </c>
      <c r="B86" s="19" t="s">
        <v>218</v>
      </c>
      <c r="D86" s="19" t="s">
        <v>83</v>
      </c>
      <c r="E86" s="3"/>
      <c r="F86" s="3" t="s">
        <v>43</v>
      </c>
      <c r="G86" s="19"/>
      <c r="I86" s="19"/>
    </row>
    <row r="87" spans="1:9" ht="11.25" customHeight="1" x14ac:dyDescent="0.3">
      <c r="A87" s="3"/>
      <c r="D87" s="19"/>
      <c r="E87" s="3"/>
      <c r="F87" s="3"/>
      <c r="G87" s="10"/>
      <c r="I87" s="2"/>
    </row>
    <row r="88" spans="1:9" x14ac:dyDescent="0.3">
      <c r="A88" s="1">
        <v>44</v>
      </c>
      <c r="B88" s="19" t="s">
        <v>236</v>
      </c>
      <c r="D88" s="19" t="s">
        <v>185</v>
      </c>
      <c r="E88" s="3"/>
      <c r="F88" s="3" t="s">
        <v>43</v>
      </c>
      <c r="G88" s="19"/>
      <c r="I88" s="19"/>
    </row>
    <row r="89" spans="1:9" ht="11.25" customHeight="1" x14ac:dyDescent="0.3">
      <c r="A89" s="3"/>
      <c r="B89" s="28"/>
      <c r="D89" s="28" t="s">
        <v>263</v>
      </c>
      <c r="G89" s="10"/>
    </row>
    <row r="90" spans="1:9" x14ac:dyDescent="0.3">
      <c r="A90" s="1">
        <v>45</v>
      </c>
      <c r="B90" s="19" t="s">
        <v>189</v>
      </c>
      <c r="D90" s="19" t="s">
        <v>236</v>
      </c>
      <c r="E90" s="3"/>
      <c r="F90" s="3" t="s">
        <v>46</v>
      </c>
      <c r="G90" s="19"/>
      <c r="I90" s="22"/>
    </row>
    <row r="91" spans="1:9" ht="11.25" customHeight="1" x14ac:dyDescent="0.2">
      <c r="A91" s="3"/>
      <c r="D91" s="28"/>
      <c r="I91" s="2"/>
    </row>
    <row r="92" spans="1:9" x14ac:dyDescent="0.3">
      <c r="A92" s="1">
        <v>46</v>
      </c>
      <c r="B92" s="19" t="s">
        <v>244</v>
      </c>
      <c r="D92" s="19" t="s">
        <v>237</v>
      </c>
      <c r="E92" s="3"/>
      <c r="F92" s="3" t="s">
        <v>46</v>
      </c>
      <c r="G92" s="10"/>
      <c r="I92" s="19"/>
    </row>
    <row r="93" spans="1:9" ht="11.25" customHeight="1" x14ac:dyDescent="0.2">
      <c r="A93" s="3"/>
      <c r="E93" s="3"/>
      <c r="F93" s="3"/>
      <c r="I93" s="2"/>
    </row>
    <row r="94" spans="1:9" x14ac:dyDescent="0.3">
      <c r="A94" s="1">
        <v>47</v>
      </c>
      <c r="B94" s="19" t="s">
        <v>213</v>
      </c>
      <c r="D94" s="19" t="s">
        <v>82</v>
      </c>
      <c r="E94" s="3"/>
      <c r="F94" s="3" t="s">
        <v>46</v>
      </c>
      <c r="G94" s="22"/>
      <c r="I94" s="19"/>
    </row>
    <row r="95" spans="1:9" ht="11.25" customHeight="1" x14ac:dyDescent="0.3">
      <c r="A95" s="3"/>
      <c r="D95" s="19"/>
      <c r="E95" s="3"/>
      <c r="F95" s="3"/>
      <c r="G95" s="10"/>
      <c r="I95" s="2"/>
    </row>
    <row r="96" spans="1:9" x14ac:dyDescent="0.3">
      <c r="A96" s="1">
        <v>48</v>
      </c>
      <c r="B96" s="19" t="s">
        <v>230</v>
      </c>
      <c r="D96" s="19" t="s">
        <v>238</v>
      </c>
      <c r="E96" s="3"/>
      <c r="F96" s="3" t="s">
        <v>46</v>
      </c>
      <c r="G96" s="19"/>
      <c r="I96" s="19"/>
    </row>
    <row r="97" spans="1:11" ht="11.25" customHeight="1" x14ac:dyDescent="0.3">
      <c r="A97" s="3"/>
      <c r="B97" s="2" t="s">
        <v>112</v>
      </c>
      <c r="D97" s="19"/>
      <c r="E97" s="3"/>
      <c r="F97" s="3"/>
      <c r="G97" s="22"/>
    </row>
    <row r="98" spans="1:11" x14ac:dyDescent="0.3">
      <c r="A98" s="1">
        <v>49</v>
      </c>
      <c r="B98" s="19" t="s">
        <v>34</v>
      </c>
      <c r="D98" s="19" t="s">
        <v>239</v>
      </c>
      <c r="E98" s="3"/>
      <c r="F98" s="3" t="s">
        <v>46</v>
      </c>
      <c r="G98" s="19"/>
      <c r="I98" s="19"/>
    </row>
    <row r="99" spans="1:11" ht="11.25" customHeight="1" x14ac:dyDescent="0.3">
      <c r="A99" s="3"/>
      <c r="D99" s="19"/>
      <c r="G99" s="10"/>
    </row>
    <row r="100" spans="1:11" x14ac:dyDescent="0.3">
      <c r="A100" s="1">
        <v>50</v>
      </c>
      <c r="B100" s="19" t="s">
        <v>208</v>
      </c>
      <c r="D100" s="19" t="s">
        <v>240</v>
      </c>
      <c r="E100" s="3"/>
      <c r="F100" s="3" t="s">
        <v>46</v>
      </c>
      <c r="I100" s="25"/>
      <c r="K100" s="2"/>
    </row>
    <row r="101" spans="1:11" ht="11.25" customHeight="1" x14ac:dyDescent="0.3">
      <c r="A101" s="3"/>
      <c r="D101" s="28" t="s">
        <v>264</v>
      </c>
      <c r="E101" s="3"/>
      <c r="F101" s="3"/>
    </row>
    <row r="102" spans="1:11" x14ac:dyDescent="0.3">
      <c r="A102" s="1">
        <v>51</v>
      </c>
      <c r="B102" s="19" t="s">
        <v>182</v>
      </c>
      <c r="D102" s="19" t="s">
        <v>81</v>
      </c>
      <c r="E102" s="3"/>
      <c r="F102" s="3" t="s">
        <v>24</v>
      </c>
      <c r="I102" s="19"/>
    </row>
    <row r="103" spans="1:11" ht="11.25" customHeight="1" x14ac:dyDescent="0.2">
      <c r="A103" s="3"/>
      <c r="D103" s="19"/>
      <c r="E103" s="3"/>
      <c r="F103" s="3"/>
      <c r="I103" s="2"/>
    </row>
    <row r="104" spans="1:11" x14ac:dyDescent="0.3">
      <c r="A104" s="1">
        <v>52</v>
      </c>
      <c r="B104" s="19" t="s">
        <v>184</v>
      </c>
      <c r="D104" s="19" t="s">
        <v>184</v>
      </c>
      <c r="E104" s="3"/>
      <c r="F104" s="3" t="s">
        <v>24</v>
      </c>
      <c r="I104" s="19"/>
    </row>
    <row r="105" spans="1:11" ht="11.25" customHeight="1" x14ac:dyDescent="0.2">
      <c r="A105" s="3"/>
      <c r="B105" s="28"/>
      <c r="D105" s="28" t="s">
        <v>265</v>
      </c>
      <c r="I105" s="2"/>
    </row>
    <row r="106" spans="1:11" x14ac:dyDescent="0.3">
      <c r="A106" s="1">
        <v>53</v>
      </c>
      <c r="B106" s="19" t="s">
        <v>190</v>
      </c>
      <c r="D106" s="19" t="s">
        <v>204</v>
      </c>
      <c r="E106" s="3"/>
      <c r="F106" s="3" t="s">
        <v>39</v>
      </c>
      <c r="G106" s="19"/>
      <c r="I106" s="19"/>
    </row>
    <row r="107" spans="1:11" ht="11.25" customHeight="1" x14ac:dyDescent="0.2">
      <c r="A107" s="3"/>
      <c r="D107" s="28"/>
      <c r="E107" s="3"/>
      <c r="F107" s="3"/>
      <c r="I107" s="2"/>
    </row>
    <row r="108" spans="1:11" x14ac:dyDescent="0.3">
      <c r="A108" s="1">
        <v>54</v>
      </c>
      <c r="B108" s="19" t="s">
        <v>202</v>
      </c>
      <c r="D108" s="19" t="s">
        <v>205</v>
      </c>
      <c r="E108" s="3"/>
      <c r="F108" s="3" t="s">
        <v>39</v>
      </c>
      <c r="G108" s="19"/>
      <c r="I108" s="19"/>
    </row>
    <row r="109" spans="1:11" ht="11.25" customHeight="1" x14ac:dyDescent="0.3">
      <c r="A109" s="3"/>
      <c r="D109" s="19"/>
      <c r="E109" s="3"/>
      <c r="F109" s="3"/>
    </row>
    <row r="110" spans="1:11" x14ac:dyDescent="0.3">
      <c r="A110" s="1">
        <v>55</v>
      </c>
      <c r="B110" s="19" t="s">
        <v>178</v>
      </c>
      <c r="D110" s="19" t="s">
        <v>206</v>
      </c>
      <c r="E110" s="3"/>
      <c r="F110" s="3" t="s">
        <v>39</v>
      </c>
      <c r="G110" s="19"/>
      <c r="I110" s="19"/>
    </row>
    <row r="111" spans="1:11" ht="11.25" customHeight="1" x14ac:dyDescent="0.2">
      <c r="A111" s="3"/>
      <c r="D111" s="19"/>
      <c r="E111" s="3"/>
      <c r="F111" s="3"/>
      <c r="I111" s="2"/>
    </row>
    <row r="112" spans="1:11" x14ac:dyDescent="0.3">
      <c r="A112" s="1">
        <v>56</v>
      </c>
      <c r="B112" s="19" t="s">
        <v>222</v>
      </c>
      <c r="D112" s="19" t="s">
        <v>207</v>
      </c>
      <c r="E112" s="3"/>
      <c r="F112" s="3" t="s">
        <v>39</v>
      </c>
      <c r="G112" s="19"/>
      <c r="I112" s="19"/>
    </row>
    <row r="113" spans="1:11" ht="11.25" customHeight="1" x14ac:dyDescent="0.3">
      <c r="A113" s="3"/>
      <c r="B113" s="2" t="s">
        <v>113</v>
      </c>
      <c r="D113" s="28" t="s">
        <v>252</v>
      </c>
      <c r="E113" s="3"/>
      <c r="F113" s="3"/>
      <c r="G113" s="10"/>
    </row>
    <row r="114" spans="1:11" x14ac:dyDescent="0.3">
      <c r="A114" s="1">
        <v>57</v>
      </c>
      <c r="B114" s="19" t="s">
        <v>63</v>
      </c>
      <c r="D114" s="19" t="s">
        <v>187</v>
      </c>
      <c r="E114" s="3"/>
      <c r="F114" s="3" t="s">
        <v>91</v>
      </c>
      <c r="I114" s="19"/>
      <c r="K114" s="2"/>
    </row>
    <row r="115" spans="1:11" ht="11.25" customHeight="1" x14ac:dyDescent="0.2">
      <c r="A115" s="3"/>
      <c r="D115" s="28"/>
      <c r="E115" s="3"/>
      <c r="F115" s="3"/>
      <c r="I115" s="2"/>
    </row>
    <row r="116" spans="1:11" x14ac:dyDescent="0.3">
      <c r="A116" s="1">
        <v>58</v>
      </c>
      <c r="B116" s="19" t="s">
        <v>169</v>
      </c>
      <c r="D116" s="19" t="s">
        <v>188</v>
      </c>
      <c r="E116" s="3"/>
      <c r="F116" s="3" t="s">
        <v>91</v>
      </c>
      <c r="G116" s="19"/>
      <c r="I116" s="19"/>
    </row>
    <row r="117" spans="1:11" ht="11.25" customHeight="1" x14ac:dyDescent="0.3">
      <c r="A117" s="3"/>
      <c r="D117" s="19"/>
      <c r="G117" s="22"/>
    </row>
    <row r="118" spans="1:11" x14ac:dyDescent="0.3">
      <c r="A118" s="1">
        <v>59</v>
      </c>
      <c r="B118" s="19" t="s">
        <v>131</v>
      </c>
      <c r="C118" s="1"/>
      <c r="D118" s="19" t="s">
        <v>189</v>
      </c>
      <c r="E118" s="3"/>
      <c r="F118" s="3" t="s">
        <v>91</v>
      </c>
      <c r="G118" s="19"/>
      <c r="I118" s="19"/>
    </row>
    <row r="119" spans="1:11" ht="11.25" customHeight="1" x14ac:dyDescent="0.3">
      <c r="A119" s="3"/>
      <c r="D119" s="19"/>
      <c r="E119" s="3"/>
      <c r="F119" s="3"/>
      <c r="G119" s="19"/>
    </row>
    <row r="120" spans="1:11" x14ac:dyDescent="0.3">
      <c r="A120" s="1">
        <v>60</v>
      </c>
      <c r="B120" s="19" t="s">
        <v>237</v>
      </c>
      <c r="C120" s="1"/>
      <c r="D120" s="19" t="s">
        <v>190</v>
      </c>
      <c r="E120" s="3"/>
      <c r="F120" s="3" t="s">
        <v>91</v>
      </c>
      <c r="G120" s="22"/>
      <c r="I120" s="23"/>
    </row>
    <row r="121" spans="1:11" ht="11.25" customHeight="1" x14ac:dyDescent="0.3">
      <c r="A121" s="3"/>
      <c r="B121" s="28"/>
      <c r="D121" s="28"/>
    </row>
    <row r="122" spans="1:11" x14ac:dyDescent="0.3">
      <c r="A122" s="1">
        <v>61</v>
      </c>
      <c r="B122" s="19" t="s">
        <v>71</v>
      </c>
      <c r="C122" s="1"/>
      <c r="D122" s="19" t="s">
        <v>191</v>
      </c>
      <c r="E122" s="3"/>
      <c r="F122" s="3" t="s">
        <v>91</v>
      </c>
      <c r="G122" s="19"/>
      <c r="I122" s="19"/>
    </row>
    <row r="123" spans="1:11" ht="11.25" customHeight="1" x14ac:dyDescent="0.3">
      <c r="A123" s="3"/>
      <c r="D123" s="19"/>
      <c r="E123" s="3"/>
      <c r="F123" s="3"/>
    </row>
    <row r="124" spans="1:11" x14ac:dyDescent="0.3">
      <c r="A124" s="1">
        <v>62</v>
      </c>
      <c r="B124" s="19" t="s">
        <v>241</v>
      </c>
      <c r="C124" s="1"/>
      <c r="D124" s="19" t="s">
        <v>192</v>
      </c>
      <c r="E124" s="3"/>
      <c r="F124" s="3" t="s">
        <v>91</v>
      </c>
      <c r="G124" s="19"/>
      <c r="I124" s="23"/>
    </row>
    <row r="125" spans="1:11" ht="11.25" customHeight="1" x14ac:dyDescent="0.3">
      <c r="A125" s="3"/>
      <c r="D125" s="19"/>
      <c r="E125" s="3"/>
      <c r="F125" s="3"/>
    </row>
    <row r="126" spans="1:11" x14ac:dyDescent="0.3">
      <c r="A126" s="1">
        <v>63</v>
      </c>
      <c r="B126" s="19" t="s">
        <v>217</v>
      </c>
      <c r="C126" s="1"/>
      <c r="D126" s="19" t="s">
        <v>73</v>
      </c>
      <c r="E126" s="3"/>
      <c r="F126" s="3" t="s">
        <v>91</v>
      </c>
      <c r="G126" s="19"/>
      <c r="I126" s="23"/>
    </row>
    <row r="127" spans="1:11" ht="11.25" customHeight="1" x14ac:dyDescent="0.3">
      <c r="A127" s="3"/>
      <c r="D127" s="19"/>
      <c r="E127" s="3"/>
      <c r="F127" s="3"/>
      <c r="G127" s="10"/>
    </row>
    <row r="128" spans="1:11" x14ac:dyDescent="0.3">
      <c r="A128" s="1">
        <v>64</v>
      </c>
      <c r="B128" s="19" t="s">
        <v>231</v>
      </c>
      <c r="C128" s="1"/>
      <c r="D128" s="19" t="s">
        <v>72</v>
      </c>
      <c r="E128" s="3"/>
      <c r="F128" s="3" t="s">
        <v>91</v>
      </c>
      <c r="G128" s="19"/>
      <c r="I128" s="19"/>
    </row>
    <row r="129" spans="1:9" ht="11.25" customHeight="1" x14ac:dyDescent="0.2">
      <c r="A129" s="3"/>
      <c r="B129" s="2" t="s">
        <v>114</v>
      </c>
      <c r="D129" s="28"/>
      <c r="I129" s="2"/>
    </row>
    <row r="130" spans="1:9" x14ac:dyDescent="0.3">
      <c r="A130" s="1">
        <v>65</v>
      </c>
      <c r="B130" s="19" t="s">
        <v>36</v>
      </c>
      <c r="D130" s="19" t="s">
        <v>193</v>
      </c>
      <c r="E130" s="3"/>
      <c r="F130" s="3" t="s">
        <v>91</v>
      </c>
      <c r="G130" s="19"/>
      <c r="I130" s="19"/>
    </row>
    <row r="131" spans="1:9" ht="11.25" customHeight="1" x14ac:dyDescent="0.2">
      <c r="A131" s="3"/>
      <c r="D131" s="19"/>
      <c r="E131" s="3"/>
      <c r="F131" s="3"/>
      <c r="I131" s="2"/>
    </row>
    <row r="132" spans="1:9" x14ac:dyDescent="0.3">
      <c r="A132" s="1">
        <v>66</v>
      </c>
      <c r="B132" s="19" t="s">
        <v>212</v>
      </c>
      <c r="D132" s="19" t="s">
        <v>194</v>
      </c>
      <c r="E132" s="3"/>
      <c r="F132" s="3" t="s">
        <v>91</v>
      </c>
      <c r="G132" s="19"/>
      <c r="I132" s="19"/>
    </row>
    <row r="133" spans="1:9" ht="11.25" customHeight="1" x14ac:dyDescent="0.2">
      <c r="A133" s="3"/>
      <c r="D133" s="28"/>
      <c r="E133" s="3"/>
      <c r="F133" s="3"/>
      <c r="I133" s="2"/>
    </row>
    <row r="134" spans="1:9" x14ac:dyDescent="0.3">
      <c r="A134" s="1">
        <v>67</v>
      </c>
      <c r="B134" s="19" t="s">
        <v>181</v>
      </c>
      <c r="D134" s="19" t="s">
        <v>196</v>
      </c>
      <c r="E134" s="3"/>
      <c r="F134" s="3" t="s">
        <v>91</v>
      </c>
      <c r="G134" s="19"/>
      <c r="I134" s="19"/>
    </row>
    <row r="135" spans="1:9" ht="11.25" customHeight="1" x14ac:dyDescent="0.3">
      <c r="A135" s="3"/>
      <c r="D135" s="19"/>
      <c r="E135" s="3"/>
      <c r="F135" s="3"/>
    </row>
    <row r="136" spans="1:9" x14ac:dyDescent="0.3">
      <c r="A136" s="1">
        <v>68</v>
      </c>
      <c r="B136" s="19" t="s">
        <v>204</v>
      </c>
      <c r="D136" s="19" t="s">
        <v>197</v>
      </c>
      <c r="E136" s="3"/>
      <c r="F136" s="3" t="s">
        <v>91</v>
      </c>
      <c r="G136" s="19"/>
      <c r="I136" s="19"/>
    </row>
    <row r="137" spans="1:9" ht="11.25" customHeight="1" x14ac:dyDescent="0.3">
      <c r="A137" s="3"/>
      <c r="B137" s="28"/>
      <c r="D137" s="19"/>
      <c r="E137" s="3"/>
      <c r="F137" s="3"/>
    </row>
    <row r="138" spans="1:9" x14ac:dyDescent="0.3">
      <c r="A138" s="1">
        <v>69</v>
      </c>
      <c r="B138" s="19" t="s">
        <v>197</v>
      </c>
      <c r="D138" s="19" t="s">
        <v>198</v>
      </c>
      <c r="E138" s="3"/>
      <c r="F138" s="3" t="s">
        <v>91</v>
      </c>
      <c r="G138" s="19"/>
      <c r="I138" s="25"/>
    </row>
    <row r="139" spans="1:9" ht="11.25" customHeight="1" x14ac:dyDescent="0.2">
      <c r="A139" s="3"/>
      <c r="D139" s="19"/>
      <c r="E139" s="3"/>
      <c r="F139" s="3"/>
      <c r="I139" s="2"/>
    </row>
    <row r="140" spans="1:9" x14ac:dyDescent="0.3">
      <c r="A140" s="1">
        <v>70</v>
      </c>
      <c r="B140" s="19" t="s">
        <v>200</v>
      </c>
      <c r="D140" s="19" t="s">
        <v>71</v>
      </c>
      <c r="E140" s="3"/>
      <c r="F140" s="3" t="s">
        <v>91</v>
      </c>
      <c r="G140" s="19"/>
      <c r="I140" s="19"/>
    </row>
    <row r="141" spans="1:9" ht="11.25" customHeight="1" x14ac:dyDescent="0.3">
      <c r="A141" s="3"/>
      <c r="D141" s="28" t="s">
        <v>267</v>
      </c>
      <c r="E141" s="3"/>
      <c r="F141" s="3"/>
    </row>
    <row r="142" spans="1:9" x14ac:dyDescent="0.3">
      <c r="A142" s="1">
        <v>71</v>
      </c>
      <c r="B142" s="19" t="s">
        <v>179</v>
      </c>
      <c r="D142" s="19" t="s">
        <v>172</v>
      </c>
      <c r="E142" s="3"/>
      <c r="F142" s="3" t="s">
        <v>253</v>
      </c>
      <c r="G142" s="19"/>
      <c r="I142" s="19"/>
    </row>
    <row r="143" spans="1:9" ht="11.25" customHeight="1" x14ac:dyDescent="0.3">
      <c r="A143" s="3"/>
      <c r="D143" s="28" t="s">
        <v>266</v>
      </c>
      <c r="E143" s="3"/>
      <c r="F143" s="3"/>
    </row>
    <row r="144" spans="1:9" x14ac:dyDescent="0.3">
      <c r="A144" s="1">
        <v>72</v>
      </c>
      <c r="B144" s="19" t="s">
        <v>85</v>
      </c>
      <c r="D144" s="19" t="s">
        <v>199</v>
      </c>
      <c r="F144" s="3" t="s">
        <v>48</v>
      </c>
      <c r="G144" s="19"/>
      <c r="I144" s="19"/>
    </row>
    <row r="145" spans="1:9" ht="11.25" customHeight="1" x14ac:dyDescent="0.3">
      <c r="A145" s="3"/>
      <c r="B145" s="2" t="s">
        <v>115</v>
      </c>
      <c r="D145" s="19"/>
      <c r="G145" s="10"/>
    </row>
    <row r="146" spans="1:9" x14ac:dyDescent="0.3">
      <c r="A146" s="1">
        <v>73</v>
      </c>
      <c r="B146" s="19" t="s">
        <v>29</v>
      </c>
      <c r="D146" s="19" t="s">
        <v>200</v>
      </c>
      <c r="F146" s="3" t="s">
        <v>48</v>
      </c>
      <c r="G146" s="19"/>
      <c r="I146" s="19"/>
    </row>
    <row r="147" spans="1:9" ht="11.25" customHeight="1" x14ac:dyDescent="0.3">
      <c r="A147" s="3"/>
      <c r="D147" s="19"/>
      <c r="G147" s="10"/>
    </row>
    <row r="148" spans="1:9" x14ac:dyDescent="0.3">
      <c r="A148" s="1">
        <v>74</v>
      </c>
      <c r="B148" s="19" t="s">
        <v>79</v>
      </c>
      <c r="D148" s="19" t="s">
        <v>201</v>
      </c>
      <c r="E148" s="3"/>
      <c r="F148" s="3" t="s">
        <v>48</v>
      </c>
      <c r="G148" s="19"/>
      <c r="I148" s="19"/>
    </row>
    <row r="149" spans="1:9" ht="11.25" customHeight="1" x14ac:dyDescent="0.3">
      <c r="A149" s="3"/>
      <c r="D149" s="19"/>
    </row>
    <row r="150" spans="1:9" x14ac:dyDescent="0.3">
      <c r="A150" s="1">
        <v>75</v>
      </c>
      <c r="B150" s="19" t="s">
        <v>180</v>
      </c>
      <c r="C150" s="1"/>
      <c r="D150" s="19" t="s">
        <v>202</v>
      </c>
      <c r="E150" s="3"/>
      <c r="F150" s="3" t="s">
        <v>48</v>
      </c>
      <c r="G150" s="19"/>
      <c r="I150" s="19"/>
    </row>
    <row r="151" spans="1:9" ht="11.25" customHeight="1" x14ac:dyDescent="0.3">
      <c r="A151" s="3"/>
      <c r="D151" s="19"/>
      <c r="E151" s="3"/>
      <c r="F151" s="3"/>
    </row>
    <row r="152" spans="1:9" x14ac:dyDescent="0.3">
      <c r="A152" s="1">
        <v>76</v>
      </c>
      <c r="B152" s="19" t="s">
        <v>239</v>
      </c>
      <c r="C152" s="1"/>
      <c r="D152" s="19" t="s">
        <v>203</v>
      </c>
      <c r="E152" s="3"/>
      <c r="F152" s="3" t="s">
        <v>48</v>
      </c>
      <c r="G152" s="19"/>
      <c r="I152" s="19"/>
    </row>
    <row r="153" spans="1:9" ht="11.25" customHeight="1" x14ac:dyDescent="0.3">
      <c r="A153" s="3"/>
      <c r="B153" s="28"/>
      <c r="D153" s="28" t="s">
        <v>268</v>
      </c>
      <c r="E153" s="3"/>
      <c r="F153" s="3"/>
      <c r="G153" s="10"/>
    </row>
    <row r="154" spans="1:9" x14ac:dyDescent="0.3">
      <c r="A154" s="1">
        <v>77</v>
      </c>
      <c r="B154" s="19" t="s">
        <v>188</v>
      </c>
      <c r="C154" s="1"/>
      <c r="D154" s="19" t="s">
        <v>241</v>
      </c>
      <c r="E154" s="3"/>
      <c r="F154" s="3" t="s">
        <v>42</v>
      </c>
      <c r="G154" s="19"/>
      <c r="I154" s="19"/>
    </row>
    <row r="155" spans="1:9" ht="11.25" customHeight="1" x14ac:dyDescent="0.3">
      <c r="A155" s="3"/>
    </row>
    <row r="156" spans="1:9" x14ac:dyDescent="0.3">
      <c r="A156" s="1">
        <v>78</v>
      </c>
      <c r="B156" s="19" t="s">
        <v>221</v>
      </c>
      <c r="C156" s="1"/>
      <c r="D156" s="19" t="s">
        <v>242</v>
      </c>
      <c r="E156" s="3"/>
      <c r="F156" s="3" t="s">
        <v>42</v>
      </c>
      <c r="G156" s="22"/>
      <c r="I156" s="19"/>
    </row>
    <row r="157" spans="1:9" ht="11.25" customHeight="1" x14ac:dyDescent="0.3">
      <c r="A157" s="3"/>
      <c r="D157" s="28"/>
    </row>
    <row r="158" spans="1:9" x14ac:dyDescent="0.3">
      <c r="A158" s="1">
        <v>79</v>
      </c>
      <c r="B158" s="19" t="s">
        <v>228</v>
      </c>
      <c r="C158" s="1"/>
      <c r="D158" s="19" t="s">
        <v>243</v>
      </c>
      <c r="E158" s="3"/>
      <c r="F158" s="3" t="s">
        <v>42</v>
      </c>
      <c r="G158" s="19"/>
      <c r="I158" s="19"/>
    </row>
    <row r="159" spans="1:9" ht="11.25" customHeight="1" x14ac:dyDescent="0.3">
      <c r="A159" s="3"/>
      <c r="D159" s="28"/>
      <c r="E159" s="3"/>
      <c r="F159" s="3"/>
      <c r="G159" s="10"/>
    </row>
    <row r="160" spans="1:9" x14ac:dyDescent="0.3">
      <c r="A160" s="1">
        <v>80</v>
      </c>
      <c r="B160" s="19" t="s">
        <v>224</v>
      </c>
      <c r="C160" s="1"/>
      <c r="D160" s="19" t="s">
        <v>244</v>
      </c>
      <c r="E160" s="3"/>
      <c r="F160" s="3" t="s">
        <v>42</v>
      </c>
      <c r="G160" s="19"/>
      <c r="I160" s="19"/>
    </row>
    <row r="161" spans="1:9" ht="11.25" customHeight="1" x14ac:dyDescent="0.3">
      <c r="A161" s="3"/>
      <c r="B161" s="2" t="s">
        <v>116</v>
      </c>
      <c r="D161" s="19"/>
      <c r="E161" s="3"/>
      <c r="F161" s="3"/>
      <c r="G161" s="10"/>
    </row>
    <row r="162" spans="1:9" x14ac:dyDescent="0.3">
      <c r="A162" s="1">
        <v>81</v>
      </c>
      <c r="B162" s="19" t="s">
        <v>104</v>
      </c>
      <c r="C162" s="1"/>
      <c r="D162" s="19" t="s">
        <v>245</v>
      </c>
      <c r="E162" s="3"/>
      <c r="F162" s="3" t="s">
        <v>42</v>
      </c>
      <c r="I162" s="19"/>
    </row>
    <row r="163" spans="1:9" ht="11.25" customHeight="1" x14ac:dyDescent="0.3">
      <c r="D163" s="28" t="s">
        <v>269</v>
      </c>
      <c r="E163" s="3"/>
      <c r="F163" s="3"/>
    </row>
    <row r="164" spans="1:9" x14ac:dyDescent="0.3">
      <c r="A164" s="1">
        <v>82</v>
      </c>
      <c r="B164" s="19" t="s">
        <v>78</v>
      </c>
      <c r="D164" s="19" t="s">
        <v>195</v>
      </c>
      <c r="E164" s="3"/>
      <c r="F164" s="3" t="s">
        <v>49</v>
      </c>
      <c r="G164" s="19"/>
    </row>
    <row r="165" spans="1:9" ht="11.25" customHeight="1" x14ac:dyDescent="0.3">
      <c r="A165" s="3"/>
      <c r="D165" s="19"/>
      <c r="E165" s="3"/>
      <c r="F165" s="3"/>
    </row>
    <row r="166" spans="1:9" x14ac:dyDescent="0.3">
      <c r="A166" s="1">
        <v>83</v>
      </c>
      <c r="B166" s="19" t="s">
        <v>220</v>
      </c>
      <c r="D166" s="19" t="s">
        <v>80</v>
      </c>
      <c r="E166" s="3"/>
      <c r="F166" s="3" t="s">
        <v>49</v>
      </c>
      <c r="G166" s="19"/>
    </row>
    <row r="167" spans="1:9" ht="11.25" customHeight="1" x14ac:dyDescent="0.3">
      <c r="A167" s="3"/>
      <c r="D167" s="19"/>
      <c r="E167" s="3"/>
      <c r="F167" s="3"/>
      <c r="G167" s="19"/>
    </row>
    <row r="168" spans="1:9" x14ac:dyDescent="0.3">
      <c r="A168" s="1">
        <v>84</v>
      </c>
      <c r="B168" s="19" t="s">
        <v>185</v>
      </c>
      <c r="D168" s="19" t="s">
        <v>221</v>
      </c>
      <c r="E168" s="3"/>
      <c r="F168" s="3" t="s">
        <v>49</v>
      </c>
      <c r="G168" s="22"/>
    </row>
    <row r="169" spans="1:9" ht="11.25" customHeight="1" x14ac:dyDescent="0.3">
      <c r="A169" s="3"/>
      <c r="B169" s="28"/>
      <c r="D169" s="28" t="s">
        <v>270</v>
      </c>
      <c r="E169" s="3"/>
      <c r="F169" s="3"/>
      <c r="G169" s="10"/>
    </row>
    <row r="170" spans="1:9" x14ac:dyDescent="0.3">
      <c r="A170" s="1">
        <v>85</v>
      </c>
      <c r="B170" s="19" t="s">
        <v>72</v>
      </c>
      <c r="D170" s="19" t="s">
        <v>254</v>
      </c>
      <c r="E170" s="3"/>
      <c r="F170" s="3" t="s">
        <v>38</v>
      </c>
      <c r="G170" s="19"/>
    </row>
    <row r="171" spans="1:9" ht="12.75" customHeight="1" x14ac:dyDescent="0.3">
      <c r="A171" s="3"/>
      <c r="D171" s="19"/>
      <c r="E171" s="3"/>
    </row>
    <row r="172" spans="1:9" x14ac:dyDescent="0.3">
      <c r="A172" s="1">
        <v>86</v>
      </c>
      <c r="B172" s="19" t="s">
        <v>172</v>
      </c>
      <c r="D172" s="19" t="s">
        <v>213</v>
      </c>
      <c r="E172" s="3"/>
      <c r="F172" s="3" t="s">
        <v>38</v>
      </c>
      <c r="G172" s="19"/>
    </row>
    <row r="173" spans="1:9" ht="11.25" customHeight="1" x14ac:dyDescent="0.3">
      <c r="A173" s="3"/>
      <c r="D173" s="19"/>
      <c r="G173" s="19"/>
    </row>
    <row r="174" spans="1:9" x14ac:dyDescent="0.3">
      <c r="A174" s="1">
        <v>87</v>
      </c>
      <c r="B174" s="19" t="s">
        <v>214</v>
      </c>
      <c r="D174" s="19" t="s">
        <v>214</v>
      </c>
      <c r="E174" s="3"/>
      <c r="F174" s="3" t="s">
        <v>38</v>
      </c>
      <c r="G174" s="19"/>
    </row>
    <row r="175" spans="1:9" ht="11.25" customHeight="1" x14ac:dyDescent="0.3">
      <c r="A175" s="3"/>
    </row>
    <row r="176" spans="1:9" x14ac:dyDescent="0.3">
      <c r="A176" s="1">
        <v>88</v>
      </c>
      <c r="B176" s="19" t="s">
        <v>227</v>
      </c>
      <c r="D176" s="19" t="s">
        <v>215</v>
      </c>
      <c r="E176" s="3"/>
      <c r="F176" s="3" t="s">
        <v>38</v>
      </c>
      <c r="G176" s="19"/>
    </row>
    <row r="177" spans="1:9" ht="11.25" customHeight="1" x14ac:dyDescent="0.3">
      <c r="A177" s="3"/>
      <c r="B177" s="2" t="s">
        <v>117</v>
      </c>
      <c r="D177" s="28" t="s">
        <v>271</v>
      </c>
    </row>
    <row r="178" spans="1:9" x14ac:dyDescent="0.3">
      <c r="A178" s="1">
        <v>89</v>
      </c>
      <c r="B178" s="19" t="s">
        <v>65</v>
      </c>
      <c r="D178" s="19" t="s">
        <v>74</v>
      </c>
      <c r="E178" s="3"/>
      <c r="F178" s="3" t="s">
        <v>41</v>
      </c>
      <c r="G178" s="19"/>
    </row>
    <row r="179" spans="1:9" ht="11.25" customHeight="1" x14ac:dyDescent="0.3">
      <c r="A179" s="3"/>
      <c r="G179" s="10"/>
    </row>
    <row r="180" spans="1:9" x14ac:dyDescent="0.3">
      <c r="A180" s="1">
        <v>90</v>
      </c>
      <c r="B180" s="19" t="s">
        <v>77</v>
      </c>
      <c r="D180" s="19" t="s">
        <v>174</v>
      </c>
      <c r="E180" s="3"/>
      <c r="F180" s="3" t="s">
        <v>41</v>
      </c>
      <c r="G180" s="22"/>
    </row>
    <row r="181" spans="1:9" ht="11.25" customHeight="1" x14ac:dyDescent="0.3">
      <c r="A181" s="3"/>
    </row>
    <row r="182" spans="1:9" x14ac:dyDescent="0.3">
      <c r="A182" s="1">
        <v>91</v>
      </c>
      <c r="B182" s="19" t="s">
        <v>87</v>
      </c>
      <c r="C182" s="1"/>
      <c r="D182" s="19" t="s">
        <v>175</v>
      </c>
      <c r="E182" s="3"/>
      <c r="F182" s="3" t="s">
        <v>41</v>
      </c>
      <c r="G182" s="19"/>
      <c r="I182" s="19"/>
    </row>
    <row r="183" spans="1:9" ht="11.25" customHeight="1" x14ac:dyDescent="0.3">
      <c r="D183" s="19"/>
      <c r="E183" s="3"/>
      <c r="F183" s="3"/>
    </row>
    <row r="184" spans="1:9" x14ac:dyDescent="0.3">
      <c r="A184" s="1">
        <v>92</v>
      </c>
      <c r="B184" s="19" t="s">
        <v>82</v>
      </c>
      <c r="D184" s="19" t="s">
        <v>176</v>
      </c>
      <c r="E184" s="3"/>
      <c r="F184" s="3" t="s">
        <v>41</v>
      </c>
      <c r="G184" s="19"/>
    </row>
    <row r="185" spans="1:9" ht="11.25" customHeight="1" x14ac:dyDescent="0.3">
      <c r="A185" s="3"/>
      <c r="B185" s="28"/>
      <c r="D185" s="28"/>
      <c r="E185" s="3"/>
      <c r="F185" s="3"/>
    </row>
    <row r="186" spans="1:9" x14ac:dyDescent="0.3">
      <c r="A186" s="1">
        <v>93</v>
      </c>
      <c r="B186" s="19" t="s">
        <v>73</v>
      </c>
      <c r="D186" s="19" t="s">
        <v>177</v>
      </c>
      <c r="E186" s="3"/>
      <c r="F186" s="3" t="s">
        <v>41</v>
      </c>
      <c r="G186" s="19"/>
    </row>
    <row r="187" spans="1:9" ht="11.25" customHeight="1" x14ac:dyDescent="0.3">
      <c r="A187" s="3"/>
      <c r="D187" s="19"/>
    </row>
    <row r="188" spans="1:9" x14ac:dyDescent="0.3">
      <c r="A188" s="1">
        <v>94</v>
      </c>
      <c r="B188" s="19" t="s">
        <v>199</v>
      </c>
      <c r="D188" s="19" t="s">
        <v>178</v>
      </c>
      <c r="E188" s="3"/>
      <c r="F188" s="3" t="s">
        <v>41</v>
      </c>
      <c r="G188" s="19"/>
    </row>
    <row r="189" spans="1:9" ht="11.25" customHeight="1" x14ac:dyDescent="0.3">
      <c r="A189" s="3"/>
      <c r="D189" s="19"/>
      <c r="E189" s="3"/>
      <c r="F189" s="3"/>
    </row>
    <row r="190" spans="1:9" x14ac:dyDescent="0.3">
      <c r="A190" s="1">
        <v>95</v>
      </c>
      <c r="B190" s="19" t="s">
        <v>176</v>
      </c>
      <c r="D190" s="19" t="s">
        <v>179</v>
      </c>
      <c r="E190" s="3"/>
      <c r="F190" s="3" t="s">
        <v>41</v>
      </c>
    </row>
    <row r="191" spans="1:9" ht="12.75" customHeight="1" x14ac:dyDescent="0.3">
      <c r="A191" s="3"/>
      <c r="D191" s="28" t="s">
        <v>272</v>
      </c>
      <c r="E191" s="3"/>
      <c r="F191" s="3"/>
      <c r="G191" s="19"/>
    </row>
    <row r="192" spans="1:9" x14ac:dyDescent="0.3">
      <c r="A192" s="1">
        <v>96</v>
      </c>
      <c r="B192" s="19" t="s">
        <v>234</v>
      </c>
      <c r="D192" s="19" t="s">
        <v>217</v>
      </c>
      <c r="E192" s="3"/>
      <c r="F192" s="3" t="s">
        <v>25</v>
      </c>
    </row>
    <row r="193" spans="1:7" ht="11.25" customHeight="1" x14ac:dyDescent="0.3">
      <c r="A193" s="3"/>
      <c r="B193" s="2" t="s">
        <v>118</v>
      </c>
      <c r="D193" s="28"/>
    </row>
    <row r="194" spans="1:7" x14ac:dyDescent="0.3">
      <c r="A194" s="1">
        <v>97</v>
      </c>
      <c r="B194" s="19" t="s">
        <v>61</v>
      </c>
      <c r="D194" s="19" t="s">
        <v>228</v>
      </c>
      <c r="F194" s="3" t="s">
        <v>255</v>
      </c>
    </row>
    <row r="195" spans="1:7" ht="11.25" customHeight="1" x14ac:dyDescent="0.3">
      <c r="A195" s="3"/>
      <c r="D195" s="28"/>
      <c r="G195" s="19"/>
    </row>
    <row r="196" spans="1:7" x14ac:dyDescent="0.3">
      <c r="A196" s="1">
        <v>98</v>
      </c>
      <c r="B196" s="19" t="s">
        <v>211</v>
      </c>
      <c r="D196" s="19" t="s">
        <v>173</v>
      </c>
      <c r="E196" s="3"/>
      <c r="F196" s="3" t="s">
        <v>251</v>
      </c>
      <c r="G196" s="19"/>
    </row>
    <row r="197" spans="1:7" ht="11.25" customHeight="1" x14ac:dyDescent="0.3">
      <c r="A197" s="3"/>
      <c r="D197" s="28" t="s">
        <v>273</v>
      </c>
      <c r="E197" s="3"/>
      <c r="F197" s="3"/>
    </row>
    <row r="198" spans="1:7" x14ac:dyDescent="0.3">
      <c r="A198" s="1">
        <v>99</v>
      </c>
      <c r="B198" s="19" t="s">
        <v>86</v>
      </c>
      <c r="D198" s="19" t="s">
        <v>234</v>
      </c>
      <c r="E198" s="3"/>
      <c r="F198" s="3" t="s">
        <v>40</v>
      </c>
      <c r="G198" s="19"/>
    </row>
    <row r="199" spans="1:7" ht="12.75" customHeight="1" x14ac:dyDescent="0.3">
      <c r="A199" s="3"/>
      <c r="D199" s="28" t="s">
        <v>274</v>
      </c>
      <c r="E199" s="3"/>
      <c r="F199" s="3"/>
    </row>
    <row r="200" spans="1:7" x14ac:dyDescent="0.3">
      <c r="A200" s="1">
        <v>100</v>
      </c>
      <c r="B200" s="19" t="s">
        <v>83</v>
      </c>
      <c r="D200" s="19" t="s">
        <v>222</v>
      </c>
      <c r="E200" s="3"/>
      <c r="F200" s="3" t="s">
        <v>47</v>
      </c>
      <c r="G200" s="19"/>
    </row>
    <row r="201" spans="1:7" ht="11.25" customHeight="1" x14ac:dyDescent="0.3">
      <c r="A201" s="3"/>
      <c r="B201" s="28"/>
      <c r="D201" s="19"/>
      <c r="E201" s="3"/>
      <c r="F201" s="3"/>
    </row>
    <row r="202" spans="1:7" x14ac:dyDescent="0.3">
      <c r="A202" s="1">
        <v>101</v>
      </c>
      <c r="B202" s="19" t="s">
        <v>198</v>
      </c>
      <c r="D202" s="19" t="s">
        <v>276</v>
      </c>
      <c r="E202" s="3"/>
      <c r="F202" s="3" t="s">
        <v>47</v>
      </c>
      <c r="G202" s="19"/>
    </row>
    <row r="203" spans="1:7" ht="11.25" customHeight="1" x14ac:dyDescent="0.3">
      <c r="A203" s="3"/>
      <c r="D203" s="19"/>
      <c r="E203" s="3"/>
      <c r="F203" s="3"/>
    </row>
    <row r="204" spans="1:7" x14ac:dyDescent="0.3">
      <c r="A204" s="1">
        <v>102</v>
      </c>
      <c r="B204" s="19" t="s">
        <v>243</v>
      </c>
      <c r="D204" s="19" t="s">
        <v>224</v>
      </c>
      <c r="E204" s="3"/>
      <c r="F204" s="3" t="s">
        <v>47</v>
      </c>
      <c r="G204" s="19"/>
    </row>
    <row r="205" spans="1:7" ht="11.25" customHeight="1" x14ac:dyDescent="0.3">
      <c r="A205" s="3"/>
      <c r="D205" s="19"/>
      <c r="E205" s="3"/>
      <c r="F205" s="3"/>
    </row>
    <row r="206" spans="1:7" x14ac:dyDescent="0.3">
      <c r="A206" s="1">
        <v>103</v>
      </c>
      <c r="B206" s="19" t="s">
        <v>74</v>
      </c>
      <c r="D206" s="19" t="s">
        <v>225</v>
      </c>
      <c r="E206" s="3"/>
      <c r="F206" s="3" t="s">
        <v>47</v>
      </c>
      <c r="G206" s="19"/>
    </row>
    <row r="207" spans="1:7" ht="11.25" customHeight="1" x14ac:dyDescent="0.3">
      <c r="A207" s="3"/>
      <c r="D207" s="28"/>
    </row>
    <row r="208" spans="1:7" x14ac:dyDescent="0.3">
      <c r="A208" s="1">
        <v>104</v>
      </c>
      <c r="B208" s="19" t="s">
        <v>246</v>
      </c>
      <c r="D208" s="19" t="s">
        <v>226</v>
      </c>
      <c r="E208" s="3"/>
      <c r="F208" s="3" t="s">
        <v>47</v>
      </c>
      <c r="G208" s="22"/>
    </row>
    <row r="209" spans="1:7" ht="11.25" customHeight="1" x14ac:dyDescent="0.3">
      <c r="A209" s="3"/>
      <c r="B209" s="2" t="s">
        <v>248</v>
      </c>
    </row>
    <row r="210" spans="1:7" x14ac:dyDescent="0.3">
      <c r="A210" s="1">
        <v>105</v>
      </c>
      <c r="B210" s="19" t="s">
        <v>35</v>
      </c>
      <c r="D210" s="19" t="s">
        <v>227</v>
      </c>
      <c r="E210" s="3"/>
      <c r="F210" s="3" t="s">
        <v>47</v>
      </c>
      <c r="G210" s="19"/>
    </row>
    <row r="211" spans="1:7" ht="11.25" customHeight="1" x14ac:dyDescent="0.3">
      <c r="A211" s="3"/>
      <c r="D211" s="28" t="s">
        <v>275</v>
      </c>
    </row>
    <row r="212" spans="1:7" x14ac:dyDescent="0.3">
      <c r="A212" s="1">
        <v>106</v>
      </c>
      <c r="B212" s="19" t="s">
        <v>75</v>
      </c>
      <c r="D212" s="19" t="s">
        <v>246</v>
      </c>
      <c r="E212" s="3"/>
      <c r="F212" s="3" t="s">
        <v>44</v>
      </c>
      <c r="G212" s="19"/>
    </row>
    <row r="213" spans="1:7" ht="11.25" customHeight="1" x14ac:dyDescent="0.3">
      <c r="A213" s="3"/>
    </row>
    <row r="214" spans="1:7" x14ac:dyDescent="0.3">
      <c r="A214" s="1">
        <v>107</v>
      </c>
      <c r="B214" s="19" t="s">
        <v>171</v>
      </c>
      <c r="D214" s="19" t="s">
        <v>247</v>
      </c>
      <c r="E214" s="3"/>
      <c r="F214" s="3" t="s">
        <v>44</v>
      </c>
      <c r="G214" s="19"/>
    </row>
    <row r="215" spans="1:7" ht="11.25" customHeight="1" x14ac:dyDescent="0.3">
      <c r="A215" s="3"/>
    </row>
    <row r="216" spans="1:7" x14ac:dyDescent="0.3">
      <c r="A216" s="1">
        <v>108</v>
      </c>
      <c r="B216" s="19" t="s">
        <v>205</v>
      </c>
      <c r="D216" s="19" t="s">
        <v>85</v>
      </c>
      <c r="E216" s="3"/>
      <c r="F216" s="3" t="s">
        <v>44</v>
      </c>
      <c r="G216" s="22"/>
    </row>
    <row r="217" spans="1:7" ht="11.25" customHeight="1" x14ac:dyDescent="0.3">
      <c r="A217" s="3"/>
      <c r="B217" s="28"/>
      <c r="D217" s="28"/>
    </row>
    <row r="218" spans="1:7" x14ac:dyDescent="0.3">
      <c r="A218" s="1">
        <v>109</v>
      </c>
      <c r="B218" s="19" t="s">
        <v>192</v>
      </c>
      <c r="D218" s="19" t="s">
        <v>230</v>
      </c>
      <c r="E218" s="3"/>
      <c r="F218" s="3" t="s">
        <v>23</v>
      </c>
      <c r="G218" s="22"/>
    </row>
    <row r="219" spans="1:7" ht="11.25" customHeight="1" x14ac:dyDescent="0.3">
      <c r="A219" s="3"/>
    </row>
    <row r="220" spans="1:7" x14ac:dyDescent="0.3">
      <c r="A220" s="1">
        <v>110</v>
      </c>
      <c r="B220" s="19" t="s">
        <v>203</v>
      </c>
      <c r="D220" s="19" t="s">
        <v>231</v>
      </c>
      <c r="E220" s="3"/>
      <c r="F220" s="3" t="s">
        <v>23</v>
      </c>
      <c r="G220" s="19"/>
    </row>
    <row r="221" spans="1:7" ht="11.25" customHeight="1" x14ac:dyDescent="0.3">
      <c r="A221" s="3"/>
    </row>
    <row r="222" spans="1:7" x14ac:dyDescent="0.3">
      <c r="A222" s="1">
        <v>111</v>
      </c>
      <c r="B222" s="19" t="s">
        <v>254</v>
      </c>
      <c r="D222" s="19" t="s">
        <v>232</v>
      </c>
      <c r="E222" s="3"/>
      <c r="F222" s="3" t="s">
        <v>23</v>
      </c>
      <c r="G222" s="19"/>
    </row>
    <row r="223" spans="1:7" ht="11.25" customHeight="1" x14ac:dyDescent="0.3">
      <c r="A223" s="3"/>
    </row>
    <row r="224" spans="1:7" x14ac:dyDescent="0.3">
      <c r="A224" s="1">
        <v>112</v>
      </c>
      <c r="B224" s="19" t="s">
        <v>226</v>
      </c>
      <c r="D224" s="19" t="s">
        <v>233</v>
      </c>
      <c r="E224" s="3"/>
      <c r="F224" s="3" t="s">
        <v>256</v>
      </c>
      <c r="G224" s="19"/>
    </row>
    <row r="225" spans="1:7" ht="11.25" customHeight="1" x14ac:dyDescent="0.3">
      <c r="A225" s="3"/>
    </row>
    <row r="226" spans="1:7" x14ac:dyDescent="0.3">
      <c r="A226" s="1"/>
      <c r="B226" s="19"/>
      <c r="D226" s="19"/>
      <c r="E226" s="3"/>
      <c r="F226" s="3"/>
      <c r="G226" s="22"/>
    </row>
    <row r="228" spans="1:7" x14ac:dyDescent="0.3">
      <c r="B228" s="19"/>
      <c r="G228" s="19"/>
    </row>
    <row r="230" spans="1:7" x14ac:dyDescent="0.3">
      <c r="B230" s="19"/>
      <c r="G230" s="19"/>
    </row>
    <row r="232" spans="1:7" x14ac:dyDescent="0.3">
      <c r="B232" s="19"/>
      <c r="G232" s="19"/>
    </row>
    <row r="234" spans="1:7" x14ac:dyDescent="0.3">
      <c r="B234" s="19"/>
      <c r="G234" s="19"/>
    </row>
    <row r="236" spans="1:7" x14ac:dyDescent="0.3">
      <c r="B236" s="19"/>
      <c r="G236" s="19"/>
    </row>
    <row r="238" spans="1:7" x14ac:dyDescent="0.3">
      <c r="B238" s="19"/>
      <c r="D238" s="19"/>
      <c r="E238" s="3"/>
      <c r="F238" s="3"/>
      <c r="G238" s="19"/>
    </row>
    <row r="239" spans="1:7" x14ac:dyDescent="0.3">
      <c r="E239" s="3"/>
      <c r="F239" s="3"/>
    </row>
    <row r="240" spans="1:7" x14ac:dyDescent="0.3">
      <c r="B240" s="19"/>
      <c r="D240" s="19"/>
      <c r="E240" s="3"/>
      <c r="F240" s="3"/>
      <c r="G240" s="19"/>
    </row>
    <row r="241" spans="2:6" x14ac:dyDescent="0.3">
      <c r="E241" s="3"/>
      <c r="F241" s="3"/>
    </row>
    <row r="242" spans="2:6" x14ac:dyDescent="0.3">
      <c r="B242" s="19"/>
      <c r="D242" s="19"/>
      <c r="E242" s="3"/>
      <c r="F242" s="3"/>
    </row>
    <row r="244" spans="2:6" x14ac:dyDescent="0.3">
      <c r="B244" s="19"/>
      <c r="D244" s="21"/>
    </row>
    <row r="246" spans="2:6" x14ac:dyDescent="0.3">
      <c r="B246" s="19"/>
      <c r="D246" s="19"/>
    </row>
    <row r="248" spans="2:6" x14ac:dyDescent="0.3">
      <c r="B248" s="19"/>
      <c r="D248" s="19"/>
    </row>
    <row r="250" spans="2:6" x14ac:dyDescent="0.3">
      <c r="B250" s="19"/>
      <c r="D250" s="20"/>
    </row>
    <row r="252" spans="2:6" x14ac:dyDescent="0.3">
      <c r="B252" s="19"/>
      <c r="D252" s="19"/>
    </row>
    <row r="254" spans="2:6" x14ac:dyDescent="0.3">
      <c r="B254" s="19"/>
      <c r="D254" s="19"/>
    </row>
    <row r="256" spans="2:6" x14ac:dyDescent="0.3">
      <c r="B256" s="19"/>
      <c r="D256" s="19"/>
    </row>
    <row r="258" spans="2:4" x14ac:dyDescent="0.3">
      <c r="B258" s="19"/>
      <c r="D258" s="19"/>
    </row>
    <row r="260" spans="2:4" x14ac:dyDescent="0.3">
      <c r="B260" s="19"/>
      <c r="D260" s="19"/>
    </row>
    <row r="262" spans="2:4" x14ac:dyDescent="0.3">
      <c r="B262" s="19"/>
      <c r="D262" s="19"/>
    </row>
    <row r="264" spans="2:4" x14ac:dyDescent="0.3">
      <c r="B264" s="19"/>
      <c r="D264" s="19"/>
    </row>
    <row r="266" spans="2:4" x14ac:dyDescent="0.3">
      <c r="B266" s="19"/>
      <c r="D266" s="19"/>
    </row>
    <row r="268" spans="2:4" x14ac:dyDescent="0.3">
      <c r="B268" s="19"/>
      <c r="D268" s="19"/>
    </row>
    <row r="270" spans="2:4" x14ac:dyDescent="0.3">
      <c r="B270" s="19"/>
      <c r="D270" s="19"/>
    </row>
    <row r="272" spans="2:4" x14ac:dyDescent="0.3">
      <c r="B272" s="19"/>
      <c r="D272" s="19"/>
    </row>
    <row r="274" spans="4:4" x14ac:dyDescent="0.3">
      <c r="D274" s="19"/>
    </row>
    <row r="276" spans="4:4" x14ac:dyDescent="0.3">
      <c r="D276" s="19"/>
    </row>
    <row r="278" spans="4:4" x14ac:dyDescent="0.3">
      <c r="D278" s="19"/>
    </row>
    <row r="280" spans="4:4" x14ac:dyDescent="0.3">
      <c r="D280" s="19"/>
    </row>
    <row r="282" spans="4:4" x14ac:dyDescent="0.3">
      <c r="D282" s="19"/>
    </row>
    <row r="284" spans="4:4" x14ac:dyDescent="0.3">
      <c r="D284" s="19"/>
    </row>
    <row r="286" spans="4:4" x14ac:dyDescent="0.3">
      <c r="D286" s="19"/>
    </row>
    <row r="288" spans="4:4" x14ac:dyDescent="0.3">
      <c r="D288" s="19"/>
    </row>
    <row r="290" spans="4:4" x14ac:dyDescent="0.3">
      <c r="D290" s="19"/>
    </row>
    <row r="292" spans="4:4" x14ac:dyDescent="0.3">
      <c r="D292" s="19"/>
    </row>
    <row r="294" spans="4:4" x14ac:dyDescent="0.3">
      <c r="D294" s="19"/>
    </row>
    <row r="296" spans="4:4" x14ac:dyDescent="0.3">
      <c r="D296" s="19"/>
    </row>
    <row r="298" spans="4:4" x14ac:dyDescent="0.3">
      <c r="D298" s="19"/>
    </row>
  </sheetData>
  <phoneticPr fontId="1"/>
  <printOptions horizontalCentered="1" verticalCentered="1"/>
  <pageMargins left="0.23622047244094491" right="0.23622047244094491" top="0" bottom="0" header="0.31496062992125984" footer="0.31496062992125984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56E1D-D695-41B8-8CE9-57F23B942463}">
  <sheetPr>
    <pageSetUpPr fitToPage="1"/>
  </sheetPr>
  <dimension ref="A1:O24"/>
  <sheetViews>
    <sheetView zoomScaleNormal="100" workbookViewId="0">
      <selection activeCell="B9" sqref="B9"/>
    </sheetView>
  </sheetViews>
  <sheetFormatPr defaultColWidth="9" defaultRowHeight="12.5" x14ac:dyDescent="0.3"/>
  <cols>
    <col min="1" max="1" width="4.54296875" style="27" customWidth="1"/>
    <col min="2" max="2" width="14.7265625" style="27" bestFit="1" customWidth="1"/>
    <col min="3" max="3" width="6" style="27" bestFit="1" customWidth="1"/>
    <col min="4" max="4" width="13.81640625" style="27" bestFit="1" customWidth="1"/>
    <col min="5" max="5" width="6" style="27" bestFit="1" customWidth="1"/>
    <col min="6" max="6" width="16" style="27" bestFit="1" customWidth="1"/>
    <col min="7" max="7" width="6" style="27" bestFit="1" customWidth="1"/>
    <col min="8" max="8" width="13.36328125" style="27" bestFit="1" customWidth="1"/>
    <col min="9" max="9" width="6" style="27" bestFit="1" customWidth="1"/>
    <col min="10" max="10" width="15.453125" style="27" bestFit="1" customWidth="1"/>
    <col min="11" max="11" width="7.453125" style="27" bestFit="1" customWidth="1"/>
    <col min="12" max="12" width="18.453125" style="27" bestFit="1" customWidth="1"/>
    <col min="13" max="13" width="6" style="27" bestFit="1" customWidth="1"/>
    <col min="14" max="14" width="10.26953125" style="27" bestFit="1" customWidth="1"/>
    <col min="15" max="15" width="7.81640625" style="27" bestFit="1" customWidth="1"/>
    <col min="16" max="16384" width="9" style="27"/>
  </cols>
  <sheetData>
    <row r="1" spans="1:15" x14ac:dyDescent="0.3">
      <c r="B1" s="72" t="s">
        <v>13</v>
      </c>
      <c r="C1" s="72"/>
      <c r="D1" s="72" t="s">
        <v>52</v>
      </c>
      <c r="E1" s="72"/>
      <c r="F1" s="72" t="s">
        <v>53</v>
      </c>
      <c r="G1" s="72"/>
      <c r="H1" s="72" t="s">
        <v>54</v>
      </c>
      <c r="I1" s="72"/>
      <c r="J1" s="72" t="s">
        <v>55</v>
      </c>
      <c r="K1" s="72"/>
      <c r="L1" s="72" t="s">
        <v>56</v>
      </c>
      <c r="M1" s="72"/>
      <c r="N1" s="72" t="s">
        <v>57</v>
      </c>
      <c r="O1" s="72"/>
    </row>
    <row r="2" spans="1:15" x14ac:dyDescent="0.3">
      <c r="B2" s="27" t="s">
        <v>28</v>
      </c>
      <c r="C2" s="27" t="s">
        <v>47</v>
      </c>
      <c r="D2" s="27" t="s">
        <v>31</v>
      </c>
      <c r="E2" s="27" t="s">
        <v>24</v>
      </c>
      <c r="F2" s="27" t="s">
        <v>30</v>
      </c>
      <c r="G2" s="27" t="s">
        <v>50</v>
      </c>
      <c r="H2" s="27" t="s">
        <v>166</v>
      </c>
      <c r="I2" s="27" t="s">
        <v>48</v>
      </c>
      <c r="J2" s="27" t="s">
        <v>22</v>
      </c>
      <c r="K2" s="27" t="s">
        <v>42</v>
      </c>
      <c r="L2" s="27" t="s">
        <v>32</v>
      </c>
      <c r="M2" s="27" t="s">
        <v>91</v>
      </c>
      <c r="N2" s="27" t="s">
        <v>34</v>
      </c>
      <c r="O2" s="27" t="s">
        <v>46</v>
      </c>
    </row>
    <row r="3" spans="1:15" x14ac:dyDescent="0.3">
      <c r="B3" s="72" t="s">
        <v>58</v>
      </c>
      <c r="C3" s="72"/>
      <c r="D3" s="72" t="s">
        <v>66</v>
      </c>
      <c r="E3" s="72"/>
      <c r="F3" s="72" t="s">
        <v>59</v>
      </c>
      <c r="G3" s="72"/>
      <c r="H3" s="72" t="s">
        <v>68</v>
      </c>
      <c r="I3" s="72"/>
      <c r="J3" s="72" t="s">
        <v>67</v>
      </c>
      <c r="K3" s="72"/>
      <c r="L3" s="72" t="s">
        <v>97</v>
      </c>
      <c r="M3" s="72"/>
      <c r="N3" s="72" t="s">
        <v>165</v>
      </c>
      <c r="O3" s="72"/>
    </row>
    <row r="4" spans="1:15" x14ac:dyDescent="0.3">
      <c r="B4" s="27" t="s">
        <v>63</v>
      </c>
      <c r="C4" s="27" t="s">
        <v>37</v>
      </c>
      <c r="D4" s="27" t="s">
        <v>70</v>
      </c>
      <c r="E4" s="27" t="s">
        <v>45</v>
      </c>
      <c r="F4" s="27" t="s">
        <v>29</v>
      </c>
      <c r="G4" s="27" t="s">
        <v>41</v>
      </c>
      <c r="H4" s="27" t="s">
        <v>96</v>
      </c>
      <c r="I4" s="27" t="s">
        <v>40</v>
      </c>
      <c r="J4" s="27" t="s">
        <v>69</v>
      </c>
      <c r="K4" s="27" t="s">
        <v>51</v>
      </c>
      <c r="L4" s="27" t="s">
        <v>61</v>
      </c>
      <c r="M4" s="27" t="s">
        <v>38</v>
      </c>
      <c r="N4" s="27" t="s">
        <v>84</v>
      </c>
      <c r="O4" s="27" t="s">
        <v>43</v>
      </c>
    </row>
    <row r="6" spans="1:15" x14ac:dyDescent="0.3">
      <c r="A6" s="27">
        <v>1</v>
      </c>
      <c r="B6" s="27" t="s">
        <v>167</v>
      </c>
      <c r="C6" s="27" t="s">
        <v>170</v>
      </c>
      <c r="D6" s="27" t="s">
        <v>180</v>
      </c>
      <c r="E6" s="27" t="s">
        <v>92</v>
      </c>
      <c r="F6" s="27" t="s">
        <v>83</v>
      </c>
      <c r="G6" s="27" t="s">
        <v>186</v>
      </c>
      <c r="H6" s="27" t="s">
        <v>187</v>
      </c>
      <c r="I6" s="27" t="s">
        <v>99</v>
      </c>
      <c r="J6" s="27" t="s">
        <v>172</v>
      </c>
      <c r="K6" s="27" t="s">
        <v>101</v>
      </c>
      <c r="L6" s="27" t="s">
        <v>216</v>
      </c>
      <c r="M6" s="27" t="s">
        <v>134</v>
      </c>
      <c r="N6" s="27" t="s">
        <v>234</v>
      </c>
      <c r="O6" s="27" t="s">
        <v>235</v>
      </c>
    </row>
    <row r="7" spans="1:15" x14ac:dyDescent="0.3">
      <c r="A7" s="27">
        <v>2</v>
      </c>
      <c r="B7" s="27" t="s">
        <v>76</v>
      </c>
      <c r="C7" s="27" t="s">
        <v>170</v>
      </c>
      <c r="D7" s="27" t="s">
        <v>181</v>
      </c>
      <c r="E7" s="27" t="s">
        <v>92</v>
      </c>
      <c r="F7" s="27" t="s">
        <v>185</v>
      </c>
      <c r="G7" s="27" t="s">
        <v>186</v>
      </c>
      <c r="H7" s="27" t="s">
        <v>188</v>
      </c>
      <c r="I7" s="27" t="s">
        <v>99</v>
      </c>
      <c r="J7" s="27" t="s">
        <v>199</v>
      </c>
      <c r="K7" s="27" t="s">
        <v>94</v>
      </c>
      <c r="L7" s="27" t="s">
        <v>213</v>
      </c>
      <c r="M7" s="27" t="s">
        <v>134</v>
      </c>
      <c r="N7" s="27" t="s">
        <v>222</v>
      </c>
      <c r="O7" s="27" t="s">
        <v>98</v>
      </c>
    </row>
    <row r="8" spans="1:15" x14ac:dyDescent="0.3">
      <c r="A8" s="27">
        <v>3</v>
      </c>
      <c r="B8" s="27" t="s">
        <v>75</v>
      </c>
      <c r="C8" s="27" t="s">
        <v>170</v>
      </c>
      <c r="D8" s="27" t="s">
        <v>182</v>
      </c>
      <c r="E8" s="27" t="s">
        <v>92</v>
      </c>
      <c r="F8" s="27" t="s">
        <v>236</v>
      </c>
      <c r="G8" s="27" t="s">
        <v>133</v>
      </c>
      <c r="H8" s="27" t="s">
        <v>189</v>
      </c>
      <c r="I8" s="27" t="s">
        <v>99</v>
      </c>
      <c r="J8" s="27" t="s">
        <v>200</v>
      </c>
      <c r="K8" s="27" t="s">
        <v>94</v>
      </c>
      <c r="L8" s="27" t="s">
        <v>214</v>
      </c>
      <c r="M8" s="27" t="s">
        <v>134</v>
      </c>
      <c r="N8" s="27" t="s">
        <v>223</v>
      </c>
      <c r="O8" s="27" t="s">
        <v>98</v>
      </c>
    </row>
    <row r="9" spans="1:15" x14ac:dyDescent="0.3">
      <c r="A9" s="27">
        <v>4</v>
      </c>
      <c r="B9" s="27" t="s">
        <v>77</v>
      </c>
      <c r="C9" s="27" t="s">
        <v>170</v>
      </c>
      <c r="D9" s="27" t="s">
        <v>183</v>
      </c>
      <c r="E9" s="27" t="s">
        <v>92</v>
      </c>
      <c r="F9" s="27" t="s">
        <v>237</v>
      </c>
      <c r="G9" s="27" t="s">
        <v>133</v>
      </c>
      <c r="H9" s="27" t="s">
        <v>190</v>
      </c>
      <c r="I9" s="27" t="s">
        <v>99</v>
      </c>
      <c r="J9" s="27" t="s">
        <v>201</v>
      </c>
      <c r="K9" s="27" t="s">
        <v>94</v>
      </c>
      <c r="L9" s="27" t="s">
        <v>215</v>
      </c>
      <c r="M9" s="27" t="s">
        <v>134</v>
      </c>
      <c r="N9" s="27" t="s">
        <v>224</v>
      </c>
      <c r="O9" s="27" t="s">
        <v>98</v>
      </c>
    </row>
    <row r="10" spans="1:15" x14ac:dyDescent="0.3">
      <c r="A10" s="27">
        <v>5</v>
      </c>
      <c r="B10" s="27" t="s">
        <v>79</v>
      </c>
      <c r="C10" s="27" t="s">
        <v>170</v>
      </c>
      <c r="D10" s="27" t="s">
        <v>89</v>
      </c>
      <c r="E10" s="27" t="s">
        <v>95</v>
      </c>
      <c r="F10" s="27" t="s">
        <v>82</v>
      </c>
      <c r="G10" s="27" t="s">
        <v>133</v>
      </c>
      <c r="H10" s="27" t="s">
        <v>191</v>
      </c>
      <c r="I10" s="27" t="s">
        <v>99</v>
      </c>
      <c r="J10" s="27" t="s">
        <v>202</v>
      </c>
      <c r="K10" s="27" t="s">
        <v>94</v>
      </c>
      <c r="L10" s="27" t="s">
        <v>74</v>
      </c>
      <c r="M10" s="27" t="s">
        <v>132</v>
      </c>
      <c r="N10" s="27" t="s">
        <v>225</v>
      </c>
      <c r="O10" s="27" t="s">
        <v>98</v>
      </c>
    </row>
    <row r="11" spans="1:15" x14ac:dyDescent="0.3">
      <c r="A11" s="27">
        <v>6</v>
      </c>
      <c r="B11" s="27" t="s">
        <v>168</v>
      </c>
      <c r="C11" s="27" t="s">
        <v>170</v>
      </c>
      <c r="D11" s="27" t="s">
        <v>88</v>
      </c>
      <c r="E11" s="27" t="s">
        <v>95</v>
      </c>
      <c r="F11" s="27" t="s">
        <v>238</v>
      </c>
      <c r="G11" s="27" t="s">
        <v>133</v>
      </c>
      <c r="H11" s="27" t="s">
        <v>192</v>
      </c>
      <c r="I11" s="27" t="s">
        <v>99</v>
      </c>
      <c r="J11" s="27" t="s">
        <v>203</v>
      </c>
      <c r="K11" s="27" t="s">
        <v>94</v>
      </c>
      <c r="L11" s="27" t="s">
        <v>174</v>
      </c>
      <c r="M11" s="27" t="s">
        <v>132</v>
      </c>
      <c r="N11" s="27" t="s">
        <v>226</v>
      </c>
      <c r="O11" s="27" t="s">
        <v>98</v>
      </c>
    </row>
    <row r="12" spans="1:15" x14ac:dyDescent="0.3">
      <c r="A12" s="27">
        <v>7</v>
      </c>
      <c r="B12" s="27" t="s">
        <v>169</v>
      </c>
      <c r="C12" s="27" t="s">
        <v>170</v>
      </c>
      <c r="D12" s="27" t="s">
        <v>90</v>
      </c>
      <c r="E12" s="27" t="s">
        <v>95</v>
      </c>
      <c r="F12" s="27" t="s">
        <v>239</v>
      </c>
      <c r="G12" s="27" t="s">
        <v>133</v>
      </c>
      <c r="H12" s="27" t="s">
        <v>73</v>
      </c>
      <c r="I12" s="27" t="s">
        <v>99</v>
      </c>
      <c r="J12" s="27" t="s">
        <v>241</v>
      </c>
      <c r="K12" s="27" t="s">
        <v>100</v>
      </c>
      <c r="L12" s="27" t="s">
        <v>175</v>
      </c>
      <c r="M12" s="27" t="s">
        <v>132</v>
      </c>
      <c r="N12" s="27" t="s">
        <v>227</v>
      </c>
      <c r="O12" s="27" t="s">
        <v>98</v>
      </c>
    </row>
    <row r="13" spans="1:15" x14ac:dyDescent="0.3">
      <c r="A13" s="27">
        <v>8</v>
      </c>
      <c r="B13" s="27" t="s">
        <v>78</v>
      </c>
      <c r="C13" s="27" t="s">
        <v>170</v>
      </c>
      <c r="D13" s="27" t="s">
        <v>171</v>
      </c>
      <c r="E13" s="27" t="s">
        <v>95</v>
      </c>
      <c r="F13" s="27" t="s">
        <v>240</v>
      </c>
      <c r="G13" s="27" t="s">
        <v>133</v>
      </c>
      <c r="H13" s="27" t="s">
        <v>72</v>
      </c>
      <c r="I13" s="27" t="s">
        <v>99</v>
      </c>
      <c r="J13" s="27" t="s">
        <v>242</v>
      </c>
      <c r="K13" s="27" t="s">
        <v>100</v>
      </c>
      <c r="L13" s="27" t="s">
        <v>176</v>
      </c>
      <c r="M13" s="27" t="s">
        <v>132</v>
      </c>
      <c r="N13" s="27" t="s">
        <v>246</v>
      </c>
    </row>
    <row r="14" spans="1:15" x14ac:dyDescent="0.3">
      <c r="A14" s="27">
        <v>9</v>
      </c>
      <c r="B14" s="27" t="s">
        <v>208</v>
      </c>
      <c r="D14" s="27" t="s">
        <v>218</v>
      </c>
      <c r="F14" s="27" t="s">
        <v>81</v>
      </c>
      <c r="G14" s="27" t="s">
        <v>93</v>
      </c>
      <c r="H14" s="27" t="s">
        <v>193</v>
      </c>
      <c r="I14" s="27" t="s">
        <v>99</v>
      </c>
      <c r="J14" s="27" t="s">
        <v>243</v>
      </c>
      <c r="K14" s="27" t="s">
        <v>100</v>
      </c>
      <c r="L14" s="27" t="s">
        <v>177</v>
      </c>
      <c r="M14" s="27" t="s">
        <v>132</v>
      </c>
      <c r="N14" s="27" t="s">
        <v>247</v>
      </c>
    </row>
    <row r="15" spans="1:15" x14ac:dyDescent="0.3">
      <c r="A15" s="27">
        <v>10</v>
      </c>
      <c r="B15" s="27" t="s">
        <v>209</v>
      </c>
      <c r="D15" s="27" t="s">
        <v>86</v>
      </c>
      <c r="F15" s="27" t="s">
        <v>184</v>
      </c>
      <c r="G15" s="27" t="s">
        <v>93</v>
      </c>
      <c r="H15" s="27" t="s">
        <v>194</v>
      </c>
      <c r="I15" s="27" t="s">
        <v>99</v>
      </c>
      <c r="J15" s="27" t="s">
        <v>244</v>
      </c>
      <c r="K15" s="27" t="s">
        <v>100</v>
      </c>
      <c r="L15" s="27" t="s">
        <v>178</v>
      </c>
      <c r="M15" s="27" t="s">
        <v>132</v>
      </c>
      <c r="N15" s="27" t="s">
        <v>85</v>
      </c>
    </row>
    <row r="16" spans="1:15" x14ac:dyDescent="0.3">
      <c r="A16" s="27">
        <v>11</v>
      </c>
      <c r="B16" s="27" t="s">
        <v>210</v>
      </c>
      <c r="D16" s="27" t="s">
        <v>131</v>
      </c>
      <c r="F16" s="27" t="s">
        <v>204</v>
      </c>
      <c r="H16" s="27" t="s">
        <v>196</v>
      </c>
      <c r="I16" s="27" t="s">
        <v>99</v>
      </c>
      <c r="J16" s="27" t="s">
        <v>245</v>
      </c>
      <c r="K16" s="27" t="s">
        <v>100</v>
      </c>
      <c r="L16" s="27" t="s">
        <v>179</v>
      </c>
      <c r="M16" s="27" t="s">
        <v>132</v>
      </c>
      <c r="N16" s="27" t="s">
        <v>230</v>
      </c>
    </row>
    <row r="17" spans="1:15" x14ac:dyDescent="0.3">
      <c r="A17" s="27">
        <v>12</v>
      </c>
      <c r="B17" s="27" t="s">
        <v>211</v>
      </c>
      <c r="D17" s="27" t="s">
        <v>219</v>
      </c>
      <c r="F17" s="27" t="s">
        <v>205</v>
      </c>
      <c r="H17" s="27" t="s">
        <v>197</v>
      </c>
      <c r="I17" s="27" t="s">
        <v>99</v>
      </c>
      <c r="J17" s="27" t="s">
        <v>195</v>
      </c>
      <c r="L17" s="27" t="s">
        <v>217</v>
      </c>
      <c r="N17" s="27" t="s">
        <v>231</v>
      </c>
    </row>
    <row r="18" spans="1:15" x14ac:dyDescent="0.3">
      <c r="A18" s="27">
        <v>13</v>
      </c>
      <c r="B18" s="27" t="s">
        <v>212</v>
      </c>
      <c r="D18" s="27" t="s">
        <v>220</v>
      </c>
      <c r="F18" s="27" t="s">
        <v>206</v>
      </c>
      <c r="H18" s="27" t="s">
        <v>198</v>
      </c>
      <c r="I18" s="27" t="s">
        <v>99</v>
      </c>
      <c r="J18" s="27" t="s">
        <v>80</v>
      </c>
      <c r="L18" s="27" t="s">
        <v>228</v>
      </c>
      <c r="N18" s="27" t="s">
        <v>232</v>
      </c>
    </row>
    <row r="19" spans="1:15" x14ac:dyDescent="0.3">
      <c r="A19" s="27">
        <v>14</v>
      </c>
      <c r="B19" s="27" t="s">
        <v>229</v>
      </c>
      <c r="D19" s="27" t="s">
        <v>87</v>
      </c>
      <c r="F19" s="27" t="s">
        <v>207</v>
      </c>
      <c r="H19" s="27" t="s">
        <v>71</v>
      </c>
      <c r="I19" s="27" t="s">
        <v>99</v>
      </c>
      <c r="J19" s="27" t="s">
        <v>221</v>
      </c>
      <c r="L19" s="27" t="s">
        <v>173</v>
      </c>
      <c r="N19" s="27" t="s">
        <v>233</v>
      </c>
      <c r="O19" s="29"/>
    </row>
    <row r="20" spans="1:15" x14ac:dyDescent="0.3">
      <c r="O20" s="29"/>
    </row>
    <row r="22" spans="1:15" x14ac:dyDescent="0.3">
      <c r="C22" s="29"/>
      <c r="G22" s="29"/>
      <c r="I22" s="29"/>
      <c r="J22" s="72"/>
      <c r="K22" s="72"/>
      <c r="M22" s="29"/>
    </row>
    <row r="24" spans="1:15" x14ac:dyDescent="0.3">
      <c r="C24" s="29"/>
      <c r="G24" s="29"/>
      <c r="I24" s="29"/>
      <c r="J24" s="72"/>
      <c r="K24" s="72"/>
      <c r="M24" s="29"/>
      <c r="N24" s="72"/>
      <c r="O24" s="72"/>
    </row>
  </sheetData>
  <mergeCells count="17">
    <mergeCell ref="B1:C1"/>
    <mergeCell ref="D1:E1"/>
    <mergeCell ref="B3:C3"/>
    <mergeCell ref="D3:E3"/>
    <mergeCell ref="F3:G3"/>
    <mergeCell ref="H3:I3"/>
    <mergeCell ref="J3:K3"/>
    <mergeCell ref="F1:G1"/>
    <mergeCell ref="J24:K24"/>
    <mergeCell ref="N24:O24"/>
    <mergeCell ref="J22:K22"/>
    <mergeCell ref="N1:O1"/>
    <mergeCell ref="L3:M3"/>
    <mergeCell ref="N3:O3"/>
    <mergeCell ref="H1:I1"/>
    <mergeCell ref="J1:K1"/>
    <mergeCell ref="L1:M1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星取り表112</vt:lpstr>
      <vt:lpstr>データ１</vt:lpstr>
      <vt:lpstr>データ２</vt:lpstr>
      <vt:lpstr>抽選順</vt:lpstr>
      <vt:lpstr>データ２!Print_Area</vt:lpstr>
      <vt:lpstr>抽選順!Print_Area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2023-02-25T07:40:20Z</cp:lastPrinted>
  <dcterms:created xsi:type="dcterms:W3CDTF">1998-10-18T23:17:38Z</dcterms:created>
  <dcterms:modified xsi:type="dcterms:W3CDTF">2023-05-09T06:03:51Z</dcterms:modified>
</cp:coreProperties>
</file>